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735" firstSheet="1" activeTab="1"/>
  </bookViews>
  <sheets>
    <sheet name="Hoja1" sheetId="4" state="hidden" r:id="rId1"/>
    <sheet name="F1" sheetId="3" r:id="rId2"/>
    <sheet name="F2" sheetId="9" r:id="rId3"/>
    <sheet name="F3" sheetId="10" r:id="rId4"/>
    <sheet name="F4" sheetId="19" r:id="rId5"/>
    <sheet name="F5" sheetId="12" r:id="rId6"/>
    <sheet name="f6a" sheetId="18" r:id="rId7"/>
    <sheet name="F6b" sheetId="16" r:id="rId8"/>
    <sheet name="f6c" sheetId="17" r:id="rId9"/>
    <sheet name="F6d" sheetId="15" r:id="rId10"/>
  </sheets>
  <definedNames>
    <definedName name="_xlnm._FilterDatabase" localSheetId="5" hidden="1">'F5'!$A$3:$G$71</definedName>
    <definedName name="_xlnm._FilterDatabase" localSheetId="7" hidden="1">F6b!$A$3:$G$13</definedName>
    <definedName name="_xlnm._FilterDatabase" localSheetId="9" hidden="1">F6d!$A$3:$G$27</definedName>
  </definedNames>
  <calcPr calcId="124519"/>
</workbook>
</file>

<file path=xl/calcChain.xml><?xml version="1.0" encoding="utf-8"?>
<calcChain xmlns="http://schemas.openxmlformats.org/spreadsheetml/2006/main">
  <c r="G75" i="17"/>
  <c r="D75"/>
  <c r="G74"/>
  <c r="D74"/>
  <c r="D73"/>
  <c r="G73" s="1"/>
  <c r="G72"/>
  <c r="D72"/>
  <c r="F71"/>
  <c r="E71"/>
  <c r="C71"/>
  <c r="B71"/>
  <c r="G70"/>
  <c r="D70"/>
  <c r="G69"/>
  <c r="D69"/>
  <c r="G68"/>
  <c r="D68"/>
  <c r="D67"/>
  <c r="G67" s="1"/>
  <c r="G66"/>
  <c r="D66"/>
  <c r="G65"/>
  <c r="D65"/>
  <c r="G64"/>
  <c r="D64"/>
  <c r="D63"/>
  <c r="G63" s="1"/>
  <c r="G62"/>
  <c r="D62"/>
  <c r="F61"/>
  <c r="E61"/>
  <c r="C61"/>
  <c r="B61"/>
  <c r="G60"/>
  <c r="D60"/>
  <c r="G59"/>
  <c r="D59"/>
  <c r="G58"/>
  <c r="D58"/>
  <c r="D57"/>
  <c r="G57" s="1"/>
  <c r="G56"/>
  <c r="D56"/>
  <c r="G55"/>
  <c r="D55"/>
  <c r="G54"/>
  <c r="D54"/>
  <c r="D53" s="1"/>
  <c r="F53"/>
  <c r="E53"/>
  <c r="C53"/>
  <c r="B53"/>
  <c r="G52"/>
  <c r="D52"/>
  <c r="D51"/>
  <c r="G51" s="1"/>
  <c r="G50"/>
  <c r="D50"/>
  <c r="G49"/>
  <c r="D49"/>
  <c r="G48"/>
  <c r="D48"/>
  <c r="D47"/>
  <c r="G47" s="1"/>
  <c r="G44" s="1"/>
  <c r="G46"/>
  <c r="D46"/>
  <c r="G45"/>
  <c r="D45"/>
  <c r="F44"/>
  <c r="F43" s="1"/>
  <c r="E44"/>
  <c r="D44"/>
  <c r="C44"/>
  <c r="C43" s="1"/>
  <c r="B44"/>
  <c r="E43"/>
  <c r="B43"/>
  <c r="G41"/>
  <c r="D41"/>
  <c r="G40"/>
  <c r="D40"/>
  <c r="G39"/>
  <c r="D39"/>
  <c r="D38"/>
  <c r="D37" s="1"/>
  <c r="F37"/>
  <c r="E37"/>
  <c r="C37"/>
  <c r="B37"/>
  <c r="D36"/>
  <c r="G36" s="1"/>
  <c r="G35"/>
  <c r="D35"/>
  <c r="G34"/>
  <c r="D34"/>
  <c r="G33"/>
  <c r="D33"/>
  <c r="D32"/>
  <c r="G32" s="1"/>
  <c r="G31"/>
  <c r="D31"/>
  <c r="G30"/>
  <c r="D30"/>
  <c r="G29"/>
  <c r="D29"/>
  <c r="D28"/>
  <c r="D27" s="1"/>
  <c r="F27"/>
  <c r="E27"/>
  <c r="C27"/>
  <c r="B27"/>
  <c r="D26"/>
  <c r="G26" s="1"/>
  <c r="G25"/>
  <c r="D25"/>
  <c r="G24"/>
  <c r="D24"/>
  <c r="G23"/>
  <c r="D23"/>
  <c r="D22"/>
  <c r="G22" s="1"/>
  <c r="G21"/>
  <c r="D21"/>
  <c r="G20"/>
  <c r="D20"/>
  <c r="F19"/>
  <c r="F9" s="1"/>
  <c r="E19"/>
  <c r="D19"/>
  <c r="C19"/>
  <c r="B19"/>
  <c r="G18"/>
  <c r="D18"/>
  <c r="G17"/>
  <c r="D17"/>
  <c r="D16"/>
  <c r="G16" s="1"/>
  <c r="G15"/>
  <c r="D15"/>
  <c r="G14"/>
  <c r="D14"/>
  <c r="G13"/>
  <c r="D13"/>
  <c r="D12"/>
  <c r="G12" s="1"/>
  <c r="G11"/>
  <c r="G10" s="1"/>
  <c r="D11"/>
  <c r="F10"/>
  <c r="E10"/>
  <c r="E9" s="1"/>
  <c r="E77" s="1"/>
  <c r="C10"/>
  <c r="B10"/>
  <c r="B9" s="1"/>
  <c r="B77" s="1"/>
  <c r="C9"/>
  <c r="C77" s="1"/>
  <c r="G28" i="16"/>
  <c r="D28"/>
  <c r="G27"/>
  <c r="D27"/>
  <c r="G26"/>
  <c r="D26"/>
  <c r="G25"/>
  <c r="D25"/>
  <c r="G24"/>
  <c r="D24"/>
  <c r="G23"/>
  <c r="G19" s="1"/>
  <c r="D23"/>
  <c r="D19" s="1"/>
  <c r="G22"/>
  <c r="D22"/>
  <c r="G21"/>
  <c r="D21"/>
  <c r="G20"/>
  <c r="D20"/>
  <c r="F19"/>
  <c r="F29" s="1"/>
  <c r="E19"/>
  <c r="C19"/>
  <c r="B19"/>
  <c r="G17"/>
  <c r="D17"/>
  <c r="G16"/>
  <c r="D16"/>
  <c r="G15"/>
  <c r="D15"/>
  <c r="G14"/>
  <c r="D14"/>
  <c r="G13"/>
  <c r="D13"/>
  <c r="G12"/>
  <c r="D12"/>
  <c r="G11"/>
  <c r="D11"/>
  <c r="G10"/>
  <c r="G9" s="1"/>
  <c r="D10"/>
  <c r="F9"/>
  <c r="E9"/>
  <c r="E29" s="1"/>
  <c r="D9"/>
  <c r="C9"/>
  <c r="C29" s="1"/>
  <c r="B9"/>
  <c r="B29" s="1"/>
  <c r="G157" i="18"/>
  <c r="D157"/>
  <c r="D156"/>
  <c r="G156" s="1"/>
  <c r="G155"/>
  <c r="D155"/>
  <c r="G154"/>
  <c r="D154"/>
  <c r="G153"/>
  <c r="D153"/>
  <c r="D152"/>
  <c r="G152" s="1"/>
  <c r="G151"/>
  <c r="D151"/>
  <c r="D150" s="1"/>
  <c r="F150"/>
  <c r="E150"/>
  <c r="C150"/>
  <c r="B150"/>
  <c r="G149"/>
  <c r="D149"/>
  <c r="D146" s="1"/>
  <c r="G148"/>
  <c r="D148"/>
  <c r="G147"/>
  <c r="G146" s="1"/>
  <c r="D147"/>
  <c r="F146"/>
  <c r="E146"/>
  <c r="C146"/>
  <c r="B146"/>
  <c r="G145"/>
  <c r="D145"/>
  <c r="D144"/>
  <c r="G144" s="1"/>
  <c r="G143"/>
  <c r="D143"/>
  <c r="G142"/>
  <c r="D142"/>
  <c r="G141"/>
  <c r="D141"/>
  <c r="D140"/>
  <c r="G140" s="1"/>
  <c r="G139"/>
  <c r="D139"/>
  <c r="G138"/>
  <c r="G137" s="1"/>
  <c r="D138"/>
  <c r="F137"/>
  <c r="E137"/>
  <c r="D137"/>
  <c r="C137"/>
  <c r="B137"/>
  <c r="G136"/>
  <c r="D136"/>
  <c r="G135"/>
  <c r="D135"/>
  <c r="D134"/>
  <c r="D133" s="1"/>
  <c r="F133"/>
  <c r="E133"/>
  <c r="C133"/>
  <c r="B133"/>
  <c r="D132"/>
  <c r="G132" s="1"/>
  <c r="G131"/>
  <c r="D131"/>
  <c r="G130"/>
  <c r="D130"/>
  <c r="G129"/>
  <c r="D129"/>
  <c r="D128"/>
  <c r="G128" s="1"/>
  <c r="G127"/>
  <c r="D127"/>
  <c r="G126"/>
  <c r="D126"/>
  <c r="G125"/>
  <c r="D125"/>
  <c r="D124"/>
  <c r="D123" s="1"/>
  <c r="F123"/>
  <c r="E123"/>
  <c r="C123"/>
  <c r="B123"/>
  <c r="D122"/>
  <c r="G122" s="1"/>
  <c r="G121"/>
  <c r="D121"/>
  <c r="G120"/>
  <c r="D120"/>
  <c r="G119"/>
  <c r="D119"/>
  <c r="D118"/>
  <c r="G118" s="1"/>
  <c r="G117"/>
  <c r="D117"/>
  <c r="G116"/>
  <c r="D116"/>
  <c r="G115"/>
  <c r="D115"/>
  <c r="D114"/>
  <c r="D113" s="1"/>
  <c r="F113"/>
  <c r="E113"/>
  <c r="C113"/>
  <c r="B113"/>
  <c r="D112"/>
  <c r="G112" s="1"/>
  <c r="G111"/>
  <c r="D111"/>
  <c r="G110"/>
  <c r="D110"/>
  <c r="G109"/>
  <c r="D109"/>
  <c r="D108"/>
  <c r="G108" s="1"/>
  <c r="G107"/>
  <c r="D107"/>
  <c r="G106"/>
  <c r="D106"/>
  <c r="G105"/>
  <c r="D105"/>
  <c r="D104"/>
  <c r="D103" s="1"/>
  <c r="F103"/>
  <c r="E103"/>
  <c r="C103"/>
  <c r="B103"/>
  <c r="D102"/>
  <c r="G102" s="1"/>
  <c r="G101"/>
  <c r="D101"/>
  <c r="G100"/>
  <c r="D100"/>
  <c r="G99"/>
  <c r="D99"/>
  <c r="D98"/>
  <c r="G98" s="1"/>
  <c r="G97"/>
  <c r="D97"/>
  <c r="G96"/>
  <c r="D96"/>
  <c r="G95"/>
  <c r="D95"/>
  <c r="D94"/>
  <c r="D93" s="1"/>
  <c r="F93"/>
  <c r="E93"/>
  <c r="E84" s="1"/>
  <c r="C93"/>
  <c r="B93"/>
  <c r="D92"/>
  <c r="G92" s="1"/>
  <c r="G91"/>
  <c r="D91"/>
  <c r="G90"/>
  <c r="D90"/>
  <c r="G89"/>
  <c r="D89"/>
  <c r="D88"/>
  <c r="G88" s="1"/>
  <c r="G87"/>
  <c r="D87"/>
  <c r="G86"/>
  <c r="D86"/>
  <c r="F85"/>
  <c r="F84" s="1"/>
  <c r="E85"/>
  <c r="C85"/>
  <c r="C84" s="1"/>
  <c r="B85"/>
  <c r="B84"/>
  <c r="G82"/>
  <c r="D82"/>
  <c r="G81"/>
  <c r="D81"/>
  <c r="G80"/>
  <c r="D80"/>
  <c r="D79"/>
  <c r="G79" s="1"/>
  <c r="G78"/>
  <c r="D78"/>
  <c r="G77"/>
  <c r="D77"/>
  <c r="G76"/>
  <c r="D76"/>
  <c r="F75"/>
  <c r="E75"/>
  <c r="C75"/>
  <c r="B75"/>
  <c r="G74"/>
  <c r="D74"/>
  <c r="D73"/>
  <c r="G73" s="1"/>
  <c r="G72"/>
  <c r="D72"/>
  <c r="D71" s="1"/>
  <c r="F71"/>
  <c r="E71"/>
  <c r="C71"/>
  <c r="B71"/>
  <c r="G70"/>
  <c r="D70"/>
  <c r="G69"/>
  <c r="D69"/>
  <c r="G68"/>
  <c r="D68"/>
  <c r="D67"/>
  <c r="G67" s="1"/>
  <c r="G66"/>
  <c r="D66"/>
  <c r="G65"/>
  <c r="D65"/>
  <c r="G64"/>
  <c r="D64"/>
  <c r="D63"/>
  <c r="D62" s="1"/>
  <c r="F62"/>
  <c r="E62"/>
  <c r="C62"/>
  <c r="B62"/>
  <c r="D61"/>
  <c r="G61" s="1"/>
  <c r="G60"/>
  <c r="D60"/>
  <c r="G59"/>
  <c r="G58" s="1"/>
  <c r="D59"/>
  <c r="F58"/>
  <c r="E58"/>
  <c r="C58"/>
  <c r="B58"/>
  <c r="G57"/>
  <c r="D57"/>
  <c r="G56"/>
  <c r="D56"/>
  <c r="D55"/>
  <c r="G55" s="1"/>
  <c r="G54"/>
  <c r="D54"/>
  <c r="G53"/>
  <c r="D53"/>
  <c r="G52"/>
  <c r="D52"/>
  <c r="D51"/>
  <c r="G51" s="1"/>
  <c r="G50"/>
  <c r="D50"/>
  <c r="G49"/>
  <c r="G48" s="1"/>
  <c r="D49"/>
  <c r="F48"/>
  <c r="E48"/>
  <c r="D48"/>
  <c r="C48"/>
  <c r="B48"/>
  <c r="G47"/>
  <c r="D47"/>
  <c r="G46"/>
  <c r="D46"/>
  <c r="D45"/>
  <c r="G45" s="1"/>
  <c r="G44"/>
  <c r="D44"/>
  <c r="G43"/>
  <c r="D43"/>
  <c r="G42"/>
  <c r="D42"/>
  <c r="D41"/>
  <c r="G41" s="1"/>
  <c r="G40"/>
  <c r="D40"/>
  <c r="G39"/>
  <c r="D39"/>
  <c r="F38"/>
  <c r="E38"/>
  <c r="D38"/>
  <c r="C38"/>
  <c r="B38"/>
  <c r="G37"/>
  <c r="D37"/>
  <c r="G36"/>
  <c r="D36"/>
  <c r="D35"/>
  <c r="G35" s="1"/>
  <c r="G34"/>
  <c r="D34"/>
  <c r="G33"/>
  <c r="D33"/>
  <c r="G32"/>
  <c r="D32"/>
  <c r="D31"/>
  <c r="G31" s="1"/>
  <c r="G30"/>
  <c r="D30"/>
  <c r="G29"/>
  <c r="D29"/>
  <c r="F28"/>
  <c r="E28"/>
  <c r="D28"/>
  <c r="C28"/>
  <c r="B28"/>
  <c r="G27"/>
  <c r="D27"/>
  <c r="G26"/>
  <c r="D26"/>
  <c r="D25"/>
  <c r="G25" s="1"/>
  <c r="G24"/>
  <c r="D24"/>
  <c r="G23"/>
  <c r="D23"/>
  <c r="G22"/>
  <c r="D22"/>
  <c r="D21"/>
  <c r="G21" s="1"/>
  <c r="G20"/>
  <c r="D20"/>
  <c r="G19"/>
  <c r="D19"/>
  <c r="F18"/>
  <c r="E18"/>
  <c r="C18"/>
  <c r="C9" s="1"/>
  <c r="C159" s="1"/>
  <c r="B18"/>
  <c r="G17"/>
  <c r="D17"/>
  <c r="G16"/>
  <c r="D16"/>
  <c r="D15"/>
  <c r="G15" s="1"/>
  <c r="G14"/>
  <c r="D14"/>
  <c r="G13"/>
  <c r="D13"/>
  <c r="G12"/>
  <c r="D12"/>
  <c r="D11"/>
  <c r="D10" s="1"/>
  <c r="F10"/>
  <c r="E10"/>
  <c r="C10"/>
  <c r="B10"/>
  <c r="B9" s="1"/>
  <c r="B159" s="1"/>
  <c r="F9"/>
  <c r="E9"/>
  <c r="F75" i="3"/>
  <c r="E75"/>
  <c r="F68"/>
  <c r="E68"/>
  <c r="F63"/>
  <c r="F79" s="1"/>
  <c r="E63"/>
  <c r="E79" s="1"/>
  <c r="C60"/>
  <c r="B60"/>
  <c r="F57"/>
  <c r="E57"/>
  <c r="F42"/>
  <c r="E42"/>
  <c r="C41"/>
  <c r="B41"/>
  <c r="F38"/>
  <c r="E38"/>
  <c r="C38"/>
  <c r="B38"/>
  <c r="F31"/>
  <c r="E31"/>
  <c r="C31"/>
  <c r="B31"/>
  <c r="F27"/>
  <c r="E27"/>
  <c r="C25"/>
  <c r="B25"/>
  <c r="F23"/>
  <c r="E23"/>
  <c r="F19"/>
  <c r="E19"/>
  <c r="C17"/>
  <c r="B17"/>
  <c r="F9"/>
  <c r="F47" s="1"/>
  <c r="F59" s="1"/>
  <c r="F81" s="1"/>
  <c r="E9"/>
  <c r="E47" s="1"/>
  <c r="E59" s="1"/>
  <c r="E81" s="1"/>
  <c r="C9"/>
  <c r="C47" s="1"/>
  <c r="C62" s="1"/>
  <c r="B9"/>
  <c r="B47" s="1"/>
  <c r="B62" s="1"/>
  <c r="G61" i="17" l="1"/>
  <c r="G19"/>
  <c r="G9" s="1"/>
  <c r="G77" s="1"/>
  <c r="G53"/>
  <c r="G43" s="1"/>
  <c r="G71"/>
  <c r="F77"/>
  <c r="D10"/>
  <c r="D9" s="1"/>
  <c r="D61"/>
  <c r="D43" s="1"/>
  <c r="D71"/>
  <c r="G28"/>
  <c r="G27" s="1"/>
  <c r="G38"/>
  <c r="G37" s="1"/>
  <c r="D29" i="16"/>
  <c r="G29" s="1"/>
  <c r="G75" i="18"/>
  <c r="G71"/>
  <c r="G28"/>
  <c r="G150"/>
  <c r="F159"/>
  <c r="G38"/>
  <c r="E159"/>
  <c r="G85"/>
  <c r="G18"/>
  <c r="D18"/>
  <c r="D9" s="1"/>
  <c r="D159" s="1"/>
  <c r="D58"/>
  <c r="D85"/>
  <c r="D84" s="1"/>
  <c r="D75"/>
  <c r="G11"/>
  <c r="G10" s="1"/>
  <c r="G9" s="1"/>
  <c r="G63"/>
  <c r="G62" s="1"/>
  <c r="G94"/>
  <c r="G93" s="1"/>
  <c r="G104"/>
  <c r="G103" s="1"/>
  <c r="G114"/>
  <c r="G113" s="1"/>
  <c r="G124"/>
  <c r="G123" s="1"/>
  <c r="G134"/>
  <c r="G133" s="1"/>
  <c r="D77" i="17" l="1"/>
  <c r="G84" i="18"/>
  <c r="G159" s="1"/>
</calcChain>
</file>

<file path=xl/sharedStrings.xml><?xml version="1.0" encoding="utf-8"?>
<sst xmlns="http://schemas.openxmlformats.org/spreadsheetml/2006/main" count="839" uniqueCount="636">
  <si>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</si>
  <si>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</si>
  <si>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</si>
  <si>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</si>
  <si>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</si>
  <si>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</si>
  <si>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</si>
  <si>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</si>
  <si>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</si>
  <si>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</si>
  <si>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</si>
  <si>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</si>
  <si>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</si>
  <si>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</si>
  <si>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</si>
  <si>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</si>
  <si>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</si>
  <si>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</si>
  <si>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</si>
  <si>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</si>
  <si>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</si>
  <si>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</si>
  <si>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</si>
  <si>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</si>
  <si>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</si>
  <si>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</si>
  <si>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</si>
  <si>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</si>
  <si>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</si>
  <si>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</si>
  <si>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</si>
  <si>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</si>
  <si>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</si>
  <si>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</si>
  <si>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</si>
  <si>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</si>
  <si>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</si>
  <si>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</si>
  <si>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</si>
  <si>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</si>
  <si>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</si>
  <si>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</si>
  <si>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</si>
  <si>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</si>
  <si>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</si>
  <si>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</si>
  <si>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</si>
  <si>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</si>
  <si>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</si>
  <si>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</si>
  <si>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</si>
  <si>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</si>
  <si>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</si>
  <si>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</si>
  <si>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</si>
  <si>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</si>
  <si>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</si>
  <si>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</si>
  <si>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</si>
  <si>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</si>
  <si>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</si>
  <si>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</si>
  <si>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</si>
  <si>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</si>
  <si>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</si>
  <si>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</si>
  <si>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</si>
  <si>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</si>
  <si>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</si>
  <si>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</si>
  <si>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</si>
  <si>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</si>
  <si>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</si>
  <si>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</si>
  <si>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</si>
  <si>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</si>
  <si>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</si>
  <si>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</si>
  <si>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</si>
  <si>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</si>
  <si>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</si>
  <si>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</si>
  <si>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</si>
  <si>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</si>
  <si>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</si>
  <si>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</si>
  <si>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</si>
  <si>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</si>
  <si>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</si>
  <si>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</si>
  <si>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</si>
  <si>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</si>
  <si>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</si>
  <si>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</si>
  <si>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</si>
  <si>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</si>
  <si>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</si>
  <si>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</si>
  <si>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</si>
  <si>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</si>
  <si>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</si>
  <si>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</si>
  <si>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</si>
  <si>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</si>
  <si>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</si>
  <si>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</si>
  <si>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</si>
  <si>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</si>
  <si>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</si>
  <si>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</si>
  <si>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</si>
  <si>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</si>
  <si>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</si>
  <si>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</si>
  <si>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</si>
  <si>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</si>
  <si>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</si>
  <si>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</si>
  <si>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</si>
  <si>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</si>
  <si>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</si>
  <si>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</si>
  <si>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</si>
  <si>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</si>
  <si>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</si>
  <si>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</si>
  <si>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</si>
  <si>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</si>
  <si>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</si>
  <si>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</si>
  <si>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</si>
  <si>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</si>
  <si>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</si>
  <si>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</si>
  <si>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</si>
  <si>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</si>
  <si>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</si>
  <si>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</si>
  <si>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</si>
  <si>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</si>
  <si>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</si>
  <si>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</si>
  <si>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</si>
  <si>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</si>
  <si>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</si>
  <si>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</si>
  <si>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</si>
  <si>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</si>
  <si>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</si>
  <si>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</si>
  <si>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</si>
  <si>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</si>
  <si>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</si>
  <si>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</si>
  <si>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</si>
  <si>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</si>
  <si>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</si>
  <si>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</si>
  <si>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</si>
  <si>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</si>
  <si>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</si>
  <si>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</si>
  <si>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</si>
  <si>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</si>
  <si>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</si>
  <si>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</si>
  <si>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</si>
  <si>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</si>
  <si>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</si>
  <si>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</si>
  <si>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</si>
  <si>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</si>
  <si>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</si>
  <si>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</si>
  <si>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</si>
  <si>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</si>
  <si>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</si>
  <si>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</si>
  <si>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</si>
  <si>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</si>
  <si>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</si>
  <si>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</si>
  <si>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</si>
  <si>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</si>
  <si>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</si>
  <si>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</si>
  <si>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</si>
  <si>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</si>
  <si>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</si>
  <si>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</si>
  <si>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</si>
  <si>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</si>
  <si>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</si>
  <si>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</si>
  <si>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</si>
  <si>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</si>
  <si>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</si>
  <si>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</si>
  <si>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</si>
  <si>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</si>
  <si>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</si>
  <si>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</si>
  <si>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</si>
  <si>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</si>
  <si>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</si>
  <si>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</si>
  <si>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</si>
  <si>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</si>
  <si>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</si>
  <si>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</si>
  <si>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</si>
  <si>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</si>
  <si>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</si>
  <si>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</si>
  <si>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</si>
  <si>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</si>
  <si>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</si>
  <si>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</si>
  <si>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</si>
  <si>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</si>
  <si>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</si>
  <si>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</si>
  <si>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</si>
  <si>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</si>
  <si>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</si>
  <si>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</si>
  <si>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</si>
  <si>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</si>
  <si>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</si>
  <si>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</si>
  <si>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</si>
  <si>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</si>
  <si>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</si>
  <si>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</si>
  <si>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</si>
  <si>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</si>
  <si>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</si>
  <si>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</si>
  <si>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</si>
  <si>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</si>
  <si>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</si>
  <si>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</si>
  <si>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</si>
  <si>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</si>
  <si>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</si>
  <si>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</si>
  <si>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</si>
  <si>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</si>
  <si>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</si>
  <si>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</si>
  <si>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</si>
  <si>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</si>
  <si>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</si>
  <si>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</si>
  <si>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</si>
  <si>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</si>
  <si>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</si>
  <si>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</si>
  <si>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</si>
  <si>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</si>
  <si>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</si>
  <si>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</si>
  <si>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</si>
  <si>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</si>
  <si>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</si>
  <si>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</si>
  <si>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</si>
  <si>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</si>
  <si>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</si>
  <si>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</si>
  <si>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</si>
  <si>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</si>
  <si>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</si>
  <si>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</si>
  <si>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</si>
  <si>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</si>
  <si>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</si>
  <si>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</si>
  <si>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</si>
  <si>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</si>
  <si>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</si>
  <si>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</si>
  <si>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</si>
  <si>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</si>
  <si>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</si>
  <si>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</si>
  <si>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</si>
  <si>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</si>
  <si>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</si>
  <si>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</si>
  <si>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</si>
  <si>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</si>
  <si>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</si>
  <si>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</si>
  <si>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</si>
  <si>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</si>
  <si>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</si>
  <si>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</si>
  <si>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</si>
  <si>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</si>
  <si>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</si>
  <si>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</si>
  <si>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</si>
  <si>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</si>
  <si>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</si>
  <si>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</si>
  <si>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</si>
  <si>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</si>
  <si>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</si>
  <si>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</si>
  <si>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</si>
  <si>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</si>
  <si>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</si>
  <si>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</si>
  <si>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</si>
  <si>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</si>
  <si>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</si>
  <si>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</si>
  <si>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</si>
  <si>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</si>
  <si>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</si>
  <si>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</si>
  <si>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</si>
  <si>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</si>
  <si>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</si>
  <si>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</si>
  <si>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</si>
  <si>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</si>
  <si>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</si>
  <si>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</si>
  <si>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</si>
  <si>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</si>
  <si>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</si>
  <si>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</si>
  <si>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</si>
  <si>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</si>
  <si>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</si>
  <si>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</si>
  <si>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</si>
  <si>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</si>
  <si>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</si>
  <si>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</si>
  <si>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</si>
  <si>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</si>
  <si>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</si>
  <si>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</si>
  <si>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</si>
  <si>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</si>
  <si>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</si>
  <si>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</si>
  <si>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</si>
  <si>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</si>
  <si>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</si>
  <si>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</si>
  <si>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</si>
  <si>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</si>
  <si>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</si>
  <si>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</si>
  <si>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</si>
  <si>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</si>
  <si>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</si>
  <si>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</si>
  <si>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</si>
  <si>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</si>
  <si>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</si>
  <si>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</si>
  <si>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</si>
  <si>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</si>
  <si>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</si>
  <si>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</si>
  <si>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</si>
  <si>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</si>
  <si>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</si>
  <si>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</si>
  <si>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</si>
  <si>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</si>
  <si>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</si>
  <si>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</si>
  <si>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</si>
  <si>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</si>
  <si>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</si>
  <si>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</si>
  <si>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</si>
  <si>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</si>
  <si>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</si>
  <si>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</si>
  <si>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</si>
  <si>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</si>
  <si>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</si>
  <si>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</si>
  <si>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</si>
  <si>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</si>
  <si>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</si>
  <si>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</si>
  <si>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</si>
  <si>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</si>
  <si>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</si>
  <si>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</si>
  <si>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</si>
  <si>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</si>
  <si>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</si>
  <si>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</si>
  <si>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</si>
  <si>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</si>
  <si>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</si>
  <si>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</si>
  <si>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</si>
  <si>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</si>
  <si>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</si>
  <si>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</si>
  <si>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</si>
  <si>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</si>
  <si>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</si>
  <si>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</si>
  <si>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</si>
  <si>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</si>
  <si>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</si>
  <si>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</si>
  <si>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</si>
  <si>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</si>
  <si>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</si>
  <si>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</si>
  <si>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</si>
  <si>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</si>
  <si>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</si>
  <si>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</si>
  <si>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</si>
  <si>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</si>
  <si>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</si>
  <si>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</si>
  <si>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</si>
  <si>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</si>
  <si>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</si>
  <si>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</si>
  <si>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</si>
  <si>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</si>
  <si>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</si>
  <si>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</si>
  <si>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</si>
  <si>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</si>
  <si>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</si>
  <si>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</si>
  <si>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</si>
  <si>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</si>
  <si>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</si>
  <si>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</si>
  <si>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</si>
  <si>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</si>
  <si>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</si>
  <si>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</si>
  <si>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</si>
  <si>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</si>
  <si>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</si>
  <si>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</si>
  <si>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</si>
  <si>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</si>
  <si>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</si>
  <si>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</si>
  <si>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</si>
  <si>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</si>
  <si>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</si>
  <si>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</si>
  <si>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</si>
  <si>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</si>
  <si>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</si>
  <si>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</si>
  <si>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</si>
  <si>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</si>
  <si>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</si>
  <si>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</si>
  <si>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</si>
  <si>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</si>
  <si>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</si>
  <si>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</si>
  <si>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</si>
  <si>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</si>
  <si>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</si>
  <si>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</si>
  <si>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</si>
  <si>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</si>
  <si>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</si>
  <si>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</si>
  <si>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</si>
  <si>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</si>
  <si>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</si>
  <si>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</si>
  <si>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</si>
  <si>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</si>
  <si>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</si>
  <si>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</si>
  <si>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</si>
  <si>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</si>
  <si>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</si>
  <si>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</si>
  <si>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</si>
  <si>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</si>
  <si>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</si>
  <si>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</si>
  <si>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</si>
  <si>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</si>
  <si>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</si>
  <si>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</si>
  <si>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</si>
  <si>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</si>
  <si>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</si>
  <si>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</si>
  <si>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</si>
  <si>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</si>
  <si>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</si>
  <si>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</si>
  <si>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</si>
  <si>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</si>
  <si>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</si>
  <si>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</si>
  <si>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</si>
  <si>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</si>
  <si>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</si>
  <si>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</si>
  <si>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</si>
  <si>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</si>
  <si>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</si>
  <si>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</si>
  <si>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</si>
  <si>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04.02N</t>
  </si>
  <si>
    <t>04.03N</t>
  </si>
  <si>
    <t>d3) Saneamiento del Sistema Financiero</t>
  </si>
  <si>
    <t>04.04N</t>
  </si>
  <si>
    <t>d4) Adeudos de Ejercicios Fiscales Anteriores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</si>
  <si>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</si>
  <si>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</si>
  <si>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</si>
  <si>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</si>
  <si>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</si>
  <si>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</si>
  <si>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</si>
  <si>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</si>
  <si>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</si>
  <si>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</si>
  <si>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</si>
  <si>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</si>
  <si>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</si>
  <si>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</si>
  <si>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</si>
  <si>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</si>
  <si>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</si>
  <si>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</si>
  <si>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</si>
  <si>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</si>
  <si>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</si>
  <si>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</si>
  <si>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</si>
  <si>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</si>
  <si>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</si>
  <si>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</si>
  <si>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</si>
  <si>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</si>
  <si>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</si>
  <si>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</si>
  <si>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</si>
  <si>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</si>
  <si>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</si>
  <si>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</si>
  <si>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</si>
  <si>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</si>
  <si>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E. Dependencia o Unidad Administrativa 5</t>
  </si>
  <si>
    <t>F. Dependencia o Unidad Administrativa 6</t>
  </si>
  <si>
    <t>G. Dependencia o Unidad Administrativa 7</t>
  </si>
  <si>
    <t>C. Dependencia o Unidad Administrativa 3</t>
  </si>
  <si>
    <t>D. Dependencia o Unidad Administrativa 4</t>
  </si>
  <si>
    <t xml:space="preserve"> MUNICIPIO DOLORES HIDALGO CIN</t>
  </si>
  <si>
    <t>Estado de Situación Financiera Detallado - LDF</t>
  </si>
  <si>
    <t>(PESOS)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</si>
  <si>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</si>
  <si>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</si>
  <si>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</si>
  <si>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Informe Analítico de la Deuda Pública y Otros Pasivos - LDF</t>
  </si>
  <si>
    <t>Saldo al 31 de diciembre de 2018 (d)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</si>
  <si>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</si>
  <si>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</si>
  <si>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</si>
  <si>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</si>
  <si>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</si>
  <si>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</si>
  <si>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</si>
  <si>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</si>
  <si>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</si>
  <si>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</si>
  <si>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</si>
  <si>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</si>
  <si>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Estimado/
Aprobado (d)</t>
  </si>
  <si>
    <t>Balance Presupuestario - LDF</t>
  </si>
  <si>
    <t>Estado Analítico de Ingresos Detallado - LDF</t>
  </si>
  <si>
    <t xml:space="preserve">Concepto (c) </t>
  </si>
  <si>
    <t>Estado Analítico del Ejercicio del Presupuesto de Egresos Detallado - LDF</t>
  </si>
  <si>
    <t>Clasificación Administrativa</t>
  </si>
  <si>
    <t>I. Gasto No Etiquetado (I=A+B+C+D+E+F+G+H)</t>
  </si>
  <si>
    <t>H. Dependencia o Unidad Administrativa xx</t>
  </si>
  <si>
    <t>II. Gasto Etiquetado (II=A+B+C+D+E+F+G+H)</t>
  </si>
  <si>
    <t>Clasificación de Servicios Personales por Categoría</t>
  </si>
  <si>
    <t>Concepto ( c )</t>
  </si>
  <si>
    <t>Ampliaciones / (Reducciones)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</si>
  <si>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</si>
  <si>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</si>
  <si>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</si>
  <si>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</si>
  <si>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</si>
  <si>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>Estado Analítico del Ejercicio del Presupueso de Egresos Detallado - LDF</t>
  </si>
  <si>
    <t>Clasificación Funcional (Finalidad y Función)</t>
  </si>
  <si>
    <t>Subejercicio  (e)</t>
  </si>
  <si>
    <t xml:space="preserve">b1) Protección Ambiental </t>
  </si>
  <si>
    <t xml:space="preserve">b5) Educación </t>
  </si>
  <si>
    <t xml:space="preserve">c3) Combustibles y Energía 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</si>
  <si>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</si>
  <si>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</si>
  <si>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</si>
  <si>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II: Gasto Etiquetado (II=A+B+C+D)</t>
  </si>
  <si>
    <t>A. Gobierno (A=a1+a2+a3+a4+a5+a6+a7a+a8)</t>
  </si>
  <si>
    <t xml:space="preserve">Clasificación por Objeto del Gasto (Capítulo y Concepto) </t>
  </si>
  <si>
    <t xml:space="preserve">          Fideicomiso de Desastres Naturales (Informativo)</t>
  </si>
  <si>
    <t>Formato 1 Estado de Situación Financiera Detallado - LDF</t>
  </si>
  <si>
    <t>Formato 2 Informe Analítico de la Deuda Pública y Otros Pasivos - LDF</t>
  </si>
  <si>
    <t>Formato 3 Informe Analítico de Obligaciones Diferentes de Financiamientos - LDF</t>
  </si>
  <si>
    <t>Formato 4 Balance Presupuestario - LDF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</si>
  <si>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</si>
  <si>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</si>
  <si>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</si>
  <si>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Formato 5 Estado Analítico de Ingresos Detallado - LDF</t>
  </si>
  <si>
    <t>Formato 6 a) Estado Analítico del Ejercicio del Presupuesto de Egresos Detallado - LDF 
                       (Clasificación por Objeto del Gasto)</t>
  </si>
  <si>
    <t>Formato 6 b) Estado Analítico del Ejercicio del Presupuesto de Egresos Detallado - LDF 
                        (Clasificación Administrativa)</t>
  </si>
  <si>
    <t>Formato 6 c) Estado Analítico del Ejercicio del Presupuesto de Egresos Detallado -LDF 
                       (Claisificación Funcional)</t>
  </si>
  <si>
    <t>TIIE + 3.5</t>
  </si>
  <si>
    <t>“Bajo protesta de decir verdad declaramos que los Estados Financieros y sus notas, son razonablemente correctos y son responsabilidad del emisor”.</t>
  </si>
  <si>
    <t>al 31 de Diciembre de 2018 y al 31 de Diciembre de 2019</t>
  </si>
  <si>
    <t>Al 31 de Diciembre de 2018 y al 31 de Diciembre de 2019</t>
  </si>
  <si>
    <t>del 01 de Enero al 31 de Diciembre de 2019</t>
  </si>
  <si>
    <t>Formato 6 d) Estado Analítico del Ejercicio del Presupuesto de Egresos Detallado  - LDF
                        (Clasificación de Servicios Personales por Categoría)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</si>
</sst>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yy;@"/>
  </numFmts>
  <fonts count="25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73">
    <xf numFmtId="0" fontId="0" fillId="0" borderId="0"/>
    <xf numFmtId="0" fontId="8" fillId="0" borderId="0"/>
    <xf numFmtId="0" fontId="10" fillId="0" borderId="0"/>
    <xf numFmtId="43" fontId="1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11" fillId="0" borderId="0"/>
    <xf numFmtId="43" fontId="7" fillId="0" borderId="0" applyFont="0" applyFill="0" applyBorder="0" applyAlignment="0" applyProtection="0"/>
    <xf numFmtId="0" fontId="7" fillId="0" borderId="0"/>
    <xf numFmtId="0" fontId="11" fillId="0" borderId="0"/>
    <xf numFmtId="43" fontId="7" fillId="0" borderId="0" applyFont="0" applyFill="0" applyBorder="0" applyAlignment="0" applyProtection="0"/>
    <xf numFmtId="0" fontId="7" fillId="0" borderId="0"/>
    <xf numFmtId="0" fontId="11" fillId="0" borderId="0"/>
    <xf numFmtId="43" fontId="7" fillId="0" borderId="0" applyFont="0" applyFill="0" applyBorder="0" applyAlignment="0" applyProtection="0"/>
    <xf numFmtId="0" fontId="7" fillId="0" borderId="0"/>
    <xf numFmtId="0" fontId="11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11" fillId="0" borderId="0"/>
    <xf numFmtId="43" fontId="6" fillId="0" borderId="0" applyFont="0" applyFill="0" applyBorder="0" applyAlignment="0" applyProtection="0"/>
    <xf numFmtId="0" fontId="6" fillId="0" borderId="0"/>
    <xf numFmtId="0" fontId="11" fillId="0" borderId="0"/>
    <xf numFmtId="43" fontId="6" fillId="0" borderId="0" applyFont="0" applyFill="0" applyBorder="0" applyAlignment="0" applyProtection="0"/>
    <xf numFmtId="0" fontId="6" fillId="0" borderId="0"/>
    <xf numFmtId="0" fontId="11" fillId="0" borderId="0"/>
    <xf numFmtId="43" fontId="6" fillId="0" borderId="0" applyFont="0" applyFill="0" applyBorder="0" applyAlignment="0" applyProtection="0"/>
    <xf numFmtId="0" fontId="6" fillId="0" borderId="0"/>
    <xf numFmtId="0" fontId="11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1" fillId="0" borderId="0"/>
    <xf numFmtId="43" fontId="5" fillId="0" borderId="0" applyFont="0" applyFill="0" applyBorder="0" applyAlignment="0" applyProtection="0"/>
    <xf numFmtId="0" fontId="5" fillId="0" borderId="0"/>
    <xf numFmtId="0" fontId="11" fillId="0" borderId="0"/>
    <xf numFmtId="43" fontId="5" fillId="0" borderId="0" applyFont="0" applyFill="0" applyBorder="0" applyAlignment="0" applyProtection="0"/>
    <xf numFmtId="0" fontId="5" fillId="0" borderId="0"/>
    <xf numFmtId="0" fontId="11" fillId="0" borderId="0"/>
    <xf numFmtId="43" fontId="5" fillId="0" borderId="0" applyFont="0" applyFill="0" applyBorder="0" applyAlignment="0" applyProtection="0"/>
    <xf numFmtId="0" fontId="5" fillId="0" borderId="0"/>
    <xf numFmtId="0" fontId="11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1" fillId="0" borderId="0"/>
    <xf numFmtId="43" fontId="1" fillId="0" borderId="0" applyFont="0" applyFill="0" applyBorder="0" applyAlignment="0" applyProtection="0"/>
  </cellStyleXfs>
  <cellXfs count="281">
    <xf numFmtId="0" fontId="0" fillId="0" borderId="0" xfId="0"/>
    <xf numFmtId="0" fontId="8" fillId="0" borderId="0" xfId="0" applyFont="1"/>
    <xf numFmtId="0" fontId="8" fillId="0" borderId="0" xfId="1" applyProtection="1">
      <protection locked="0"/>
    </xf>
    <xf numFmtId="0" fontId="8" fillId="0" borderId="0" xfId="1"/>
    <xf numFmtId="0" fontId="9" fillId="0" borderId="0" xfId="1" applyFont="1"/>
    <xf numFmtId="4" fontId="8" fillId="0" borderId="0" xfId="0" applyNumberFormat="1" applyFont="1" applyAlignment="1"/>
    <xf numFmtId="0" fontId="8" fillId="0" borderId="0" xfId="0" applyFont="1" applyAlignment="1"/>
    <xf numFmtId="0" fontId="15" fillId="2" borderId="11" xfId="0" applyFont="1" applyFill="1" applyBorder="1" applyAlignment="1">
      <alignment horizontal="left" vertical="center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>
      <alignment horizontal="left" vertical="center" indent="2"/>
    </xf>
    <xf numFmtId="0" fontId="15" fillId="0" borderId="7" xfId="0" applyFont="1" applyBorder="1" applyAlignment="1">
      <alignment horizontal="left" vertical="center" indent="2"/>
    </xf>
    <xf numFmtId="0" fontId="0" fillId="0" borderId="7" xfId="0" applyBorder="1" applyAlignment="1">
      <alignment vertical="center"/>
    </xf>
    <xf numFmtId="0" fontId="15" fillId="0" borderId="13" xfId="0" applyFont="1" applyBorder="1" applyAlignment="1">
      <alignment horizontal="left" vertical="center" indent="2"/>
    </xf>
    <xf numFmtId="0" fontId="15" fillId="0" borderId="7" xfId="0" applyFont="1" applyFill="1" applyBorder="1" applyAlignment="1">
      <alignment horizontal="left" vertical="center" indent="2"/>
    </xf>
    <xf numFmtId="0" fontId="0" fillId="0" borderId="7" xfId="0" applyFill="1" applyBorder="1" applyAlignment="1">
      <alignment vertical="center"/>
    </xf>
    <xf numFmtId="0" fontId="15" fillId="0" borderId="13" xfId="0" applyFont="1" applyFill="1" applyBorder="1" applyAlignment="1">
      <alignment horizontal="left" vertical="center" indent="2"/>
    </xf>
    <xf numFmtId="0" fontId="0" fillId="0" borderId="7" xfId="0" applyFill="1" applyBorder="1" applyAlignment="1">
      <alignment horizontal="left" vertical="center" indent="3"/>
    </xf>
    <xf numFmtId="43" fontId="0" fillId="0" borderId="7" xfId="3" applyFont="1" applyFill="1" applyBorder="1" applyAlignment="1" applyProtection="1">
      <alignment horizontal="right" vertical="center"/>
      <protection locked="0"/>
    </xf>
    <xf numFmtId="49" fontId="0" fillId="0" borderId="13" xfId="0" applyNumberFormat="1" applyFill="1" applyBorder="1" applyAlignment="1">
      <alignment horizontal="left" vertical="center" indent="3"/>
    </xf>
    <xf numFmtId="0" fontId="0" fillId="0" borderId="7" xfId="0" applyFont="1" applyFill="1" applyBorder="1" applyAlignment="1">
      <alignment horizontal="left" vertical="center" indent="5"/>
    </xf>
    <xf numFmtId="49" fontId="0" fillId="0" borderId="13" xfId="0" applyNumberFormat="1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5"/>
    </xf>
    <xf numFmtId="43" fontId="0" fillId="0" borderId="7" xfId="3" applyFont="1" applyFill="1" applyBorder="1" applyAlignment="1">
      <alignment horizontal="right" vertical="center"/>
    </xf>
    <xf numFmtId="49" fontId="0" fillId="0" borderId="7" xfId="0" applyNumberFormat="1" applyFill="1" applyBorder="1" applyAlignment="1">
      <alignment vertical="center"/>
    </xf>
    <xf numFmtId="0" fontId="15" fillId="0" borderId="7" xfId="0" applyFont="1" applyFill="1" applyBorder="1" applyAlignment="1">
      <alignment horizontal="left" vertical="center" indent="3"/>
    </xf>
    <xf numFmtId="43" fontId="15" fillId="0" borderId="7" xfId="3" applyFont="1" applyFill="1" applyBorder="1" applyAlignment="1" applyProtection="1">
      <alignment horizontal="right" vertical="center"/>
      <protection locked="0"/>
    </xf>
    <xf numFmtId="49" fontId="15" fillId="0" borderId="13" xfId="0" applyNumberFormat="1" applyFont="1" applyFill="1" applyBorder="1" applyAlignment="1">
      <alignment horizontal="left" vertical="center" indent="2"/>
    </xf>
    <xf numFmtId="49" fontId="0" fillId="0" borderId="13" xfId="0" applyNumberFormat="1" applyFill="1" applyBorder="1" applyAlignment="1">
      <alignment horizontal="left" indent="3"/>
    </xf>
    <xf numFmtId="49" fontId="15" fillId="0" borderId="13" xfId="0" applyNumberFormat="1" applyFont="1" applyFill="1" applyBorder="1" applyAlignment="1">
      <alignment horizontal="left" indent="2"/>
    </xf>
    <xf numFmtId="3" fontId="0" fillId="0" borderId="7" xfId="0" applyNumberFormat="1" applyFill="1" applyBorder="1" applyAlignment="1">
      <alignment horizontal="right" vertical="center"/>
    </xf>
    <xf numFmtId="49" fontId="0" fillId="0" borderId="13" xfId="0" applyNumberFormat="1" applyFont="1" applyFill="1" applyBorder="1" applyAlignment="1">
      <alignment horizontal="left" vertical="center" indent="2"/>
    </xf>
    <xf numFmtId="49" fontId="0" fillId="0" borderId="13" xfId="0" applyNumberFormat="1" applyFont="1" applyFill="1" applyBorder="1" applyAlignment="1">
      <alignment horizontal="left" vertical="center" indent="3"/>
    </xf>
    <xf numFmtId="49" fontId="0" fillId="0" borderId="13" xfId="0" applyNumberFormat="1" applyFont="1" applyFill="1" applyBorder="1" applyAlignment="1">
      <alignment horizontal="left" indent="3"/>
    </xf>
    <xf numFmtId="0" fontId="0" fillId="0" borderId="7" xfId="0" applyFill="1" applyBorder="1"/>
    <xf numFmtId="0" fontId="0" fillId="0" borderId="9" xfId="0" applyBorder="1"/>
    <xf numFmtId="3" fontId="0" fillId="0" borderId="9" xfId="0" applyNumberFormat="1" applyBorder="1" applyAlignment="1">
      <alignment horizontal="right" vertical="center"/>
    </xf>
    <xf numFmtId="49" fontId="0" fillId="0" borderId="9" xfId="0" applyNumberFormat="1" applyBorder="1" applyAlignment="1">
      <alignment vertical="center"/>
    </xf>
    <xf numFmtId="0" fontId="7" fillId="0" borderId="0" xfId="20"/>
    <xf numFmtId="0" fontId="7" fillId="0" borderId="0" xfId="20" applyBorder="1"/>
    <xf numFmtId="0" fontId="14" fillId="0" borderId="5" xfId="21" applyFont="1" applyBorder="1" applyAlignment="1">
      <alignment horizontal="left"/>
    </xf>
    <xf numFmtId="0" fontId="7" fillId="0" borderId="0" xfId="23"/>
    <xf numFmtId="0" fontId="12" fillId="0" borderId="5" xfId="24" applyFont="1" applyBorder="1" applyAlignment="1">
      <alignment horizontal="left" vertical="top"/>
    </xf>
    <xf numFmtId="0" fontId="13" fillId="0" borderId="5" xfId="24" applyFont="1" applyBorder="1" applyAlignment="1">
      <alignment horizontal="left" vertical="top"/>
    </xf>
    <xf numFmtId="0" fontId="6" fillId="0" borderId="0" xfId="30"/>
    <xf numFmtId="0" fontId="23" fillId="0" borderId="0" xfId="30" applyFont="1" applyBorder="1" applyAlignment="1">
      <alignment vertical="center"/>
    </xf>
    <xf numFmtId="0" fontId="6" fillId="0" borderId="0" xfId="32"/>
    <xf numFmtId="43" fontId="6" fillId="0" borderId="0" xfId="33" applyFont="1"/>
    <xf numFmtId="43" fontId="6" fillId="0" borderId="0" xfId="33" applyFont="1" applyFill="1" applyBorder="1" applyAlignment="1" applyProtection="1">
      <alignment vertical="center"/>
      <protection locked="0"/>
    </xf>
    <xf numFmtId="0" fontId="5" fillId="0" borderId="0" xfId="46"/>
    <xf numFmtId="0" fontId="5" fillId="0" borderId="7" xfId="46" applyBorder="1"/>
    <xf numFmtId="0" fontId="5" fillId="0" borderId="9" xfId="46" applyBorder="1"/>
    <xf numFmtId="0" fontId="5" fillId="0" borderId="7" xfId="46" applyFill="1" applyBorder="1"/>
    <xf numFmtId="0" fontId="16" fillId="0" borderId="9" xfId="46" applyFont="1" applyBorder="1"/>
    <xf numFmtId="0" fontId="5" fillId="0" borderId="0" xfId="46" applyProtection="1">
      <protection locked="0"/>
    </xf>
    <xf numFmtId="0" fontId="15" fillId="2" borderId="4" xfId="46" applyFont="1" applyFill="1" applyBorder="1" applyAlignment="1">
      <alignment horizontal="center" vertical="center" wrapText="1"/>
    </xf>
    <xf numFmtId="0" fontId="5" fillId="0" borderId="7" xfId="46" applyFill="1" applyBorder="1" applyAlignment="1">
      <alignment vertical="center"/>
    </xf>
    <xf numFmtId="0" fontId="5" fillId="0" borderId="7" xfId="46" applyFill="1" applyBorder="1" applyAlignment="1" applyProtection="1">
      <alignment vertical="center"/>
      <protection locked="0"/>
    </xf>
    <xf numFmtId="0" fontId="15" fillId="0" borderId="7" xfId="46" applyFont="1" applyFill="1" applyBorder="1" applyAlignment="1" applyProtection="1">
      <alignment vertical="center"/>
      <protection locked="0"/>
    </xf>
    <xf numFmtId="0" fontId="16" fillId="0" borderId="7" xfId="46" applyFont="1" applyFill="1" applyBorder="1" applyAlignment="1">
      <alignment vertical="center"/>
    </xf>
    <xf numFmtId="0" fontId="5" fillId="0" borderId="7" xfId="46" applyBorder="1" applyAlignment="1">
      <alignment vertical="center"/>
    </xf>
    <xf numFmtId="0" fontId="5" fillId="0" borderId="0" xfId="46" applyAlignment="1">
      <alignment vertical="center"/>
    </xf>
    <xf numFmtId="0" fontId="15" fillId="2" borderId="11" xfId="46" applyFont="1" applyFill="1" applyBorder="1" applyAlignment="1">
      <alignment horizontal="center" vertical="center" wrapText="1"/>
    </xf>
    <xf numFmtId="0" fontId="15" fillId="0" borderId="5" xfId="46" applyFont="1" applyFill="1" applyBorder="1" applyAlignment="1">
      <alignment horizontal="left" vertical="center" indent="3"/>
    </xf>
    <xf numFmtId="0" fontId="5" fillId="0" borderId="5" xfId="46" applyFill="1" applyBorder="1" applyAlignment="1">
      <alignment horizontal="left" vertical="center" indent="5"/>
    </xf>
    <xf numFmtId="0" fontId="5" fillId="0" borderId="5" xfId="46" applyFill="1" applyBorder="1" applyAlignment="1">
      <alignment horizontal="left" vertical="center" indent="7"/>
    </xf>
    <xf numFmtId="0" fontId="5" fillId="0" borderId="5" xfId="46" applyFill="1" applyBorder="1" applyAlignment="1" applyProtection="1">
      <alignment horizontal="left" vertical="center" indent="5"/>
      <protection locked="0"/>
    </xf>
    <xf numFmtId="0" fontId="16" fillId="0" borderId="9" xfId="46" applyFont="1" applyFill="1" applyBorder="1" applyAlignment="1">
      <alignment vertical="center"/>
    </xf>
    <xf numFmtId="43" fontId="15" fillId="0" borderId="7" xfId="47" applyFont="1" applyFill="1" applyBorder="1" applyAlignment="1" applyProtection="1">
      <alignment horizontal="right" vertical="center"/>
      <protection locked="0"/>
    </xf>
    <xf numFmtId="43" fontId="5" fillId="0" borderId="7" xfId="47" applyFont="1" applyFill="1" applyBorder="1" applyAlignment="1" applyProtection="1">
      <alignment horizontal="right" vertical="center"/>
      <protection locked="0"/>
    </xf>
    <xf numFmtId="43" fontId="5" fillId="0" borderId="7" xfId="47" applyFont="1" applyFill="1" applyBorder="1" applyAlignment="1">
      <alignment horizontal="right"/>
    </xf>
    <xf numFmtId="43" fontId="5" fillId="2" borderId="15" xfId="47" applyFont="1" applyFill="1" applyBorder="1" applyAlignment="1">
      <alignment horizontal="right"/>
    </xf>
    <xf numFmtId="43" fontId="5" fillId="0" borderId="7" xfId="47" applyFont="1" applyBorder="1" applyAlignment="1">
      <alignment horizontal="right"/>
    </xf>
    <xf numFmtId="43" fontId="5" fillId="0" borderId="7" xfId="47" applyFont="1" applyFill="1" applyBorder="1" applyAlignment="1">
      <alignment horizontal="right" vertical="center"/>
    </xf>
    <xf numFmtId="43" fontId="5" fillId="0" borderId="9" xfId="47" applyFont="1" applyFill="1" applyBorder="1" applyAlignment="1">
      <alignment horizontal="right"/>
    </xf>
    <xf numFmtId="0" fontId="5" fillId="0" borderId="7" xfId="48" applyBorder="1" applyAlignment="1">
      <alignment horizontal="left" indent="3"/>
    </xf>
    <xf numFmtId="0" fontId="5" fillId="0" borderId="7" xfId="48" applyBorder="1"/>
    <xf numFmtId="0" fontId="5" fillId="0" borderId="9" xfId="48" applyFill="1" applyBorder="1"/>
    <xf numFmtId="0" fontId="15" fillId="0" borderId="7" xfId="48" applyFont="1" applyFill="1" applyBorder="1" applyAlignment="1">
      <alignment horizontal="left" vertical="center" indent="2"/>
    </xf>
    <xf numFmtId="0" fontId="5" fillId="0" borderId="7" xfId="48" applyFill="1" applyBorder="1" applyAlignment="1">
      <alignment vertical="center"/>
    </xf>
    <xf numFmtId="0" fontId="5" fillId="0" borderId="9" xfId="48" applyFill="1" applyBorder="1" applyAlignment="1">
      <alignment vertical="center"/>
    </xf>
    <xf numFmtId="0" fontId="5" fillId="0" borderId="7" xfId="48" applyFill="1" applyBorder="1" applyAlignment="1" applyProtection="1">
      <alignment vertical="center"/>
      <protection locked="0"/>
    </xf>
    <xf numFmtId="164" fontId="5" fillId="0" borderId="7" xfId="48" applyNumberFormat="1" applyFill="1" applyBorder="1" applyAlignment="1" applyProtection="1">
      <alignment vertical="center"/>
      <protection locked="0"/>
    </xf>
    <xf numFmtId="16" fontId="5" fillId="0" borderId="7" xfId="48" applyNumberFormat="1" applyFill="1" applyBorder="1" applyAlignment="1">
      <alignment vertical="center"/>
    </xf>
    <xf numFmtId="0" fontId="5" fillId="0" borderId="7" xfId="48" applyFill="1" applyBorder="1" applyAlignment="1" applyProtection="1">
      <alignment horizontal="left" vertical="center" indent="4"/>
      <protection locked="0"/>
    </xf>
    <xf numFmtId="0" fontId="16" fillId="0" borderId="7" xfId="48" applyFont="1" applyFill="1" applyBorder="1" applyAlignment="1">
      <alignment horizontal="left" vertical="center"/>
    </xf>
    <xf numFmtId="0" fontId="5" fillId="2" borderId="15" xfId="48" applyFill="1" applyBorder="1" applyAlignment="1">
      <alignment vertical="center"/>
    </xf>
    <xf numFmtId="43" fontId="15" fillId="0" borderId="7" xfId="49" applyFont="1" applyFill="1" applyBorder="1" applyAlignment="1" applyProtection="1">
      <alignment vertical="center"/>
      <protection locked="0"/>
    </xf>
    <xf numFmtId="43" fontId="5" fillId="0" borderId="7" xfId="49" applyFont="1" applyFill="1" applyBorder="1" applyAlignment="1" applyProtection="1">
      <alignment vertical="center"/>
      <protection locked="0"/>
    </xf>
    <xf numFmtId="43" fontId="5" fillId="0" borderId="7" xfId="49" applyFont="1" applyFill="1" applyBorder="1" applyAlignment="1">
      <alignment vertical="center"/>
    </xf>
    <xf numFmtId="43" fontId="5" fillId="0" borderId="9" xfId="49" applyFont="1" applyFill="1" applyBorder="1"/>
    <xf numFmtId="43" fontId="4" fillId="0" borderId="7" xfId="3" applyFont="1" applyFill="1" applyBorder="1" applyAlignment="1" applyProtection="1">
      <alignment horizontal="right" vertical="center"/>
      <protection locked="0"/>
    </xf>
    <xf numFmtId="0" fontId="15" fillId="2" borderId="4" xfId="66" applyFont="1" applyFill="1" applyBorder="1" applyAlignment="1">
      <alignment horizontal="center" vertical="center" wrapText="1"/>
    </xf>
    <xf numFmtId="0" fontId="15" fillId="2" borderId="11" xfId="66" applyFont="1" applyFill="1" applyBorder="1" applyAlignment="1">
      <alignment horizontal="center" vertical="center" wrapText="1"/>
    </xf>
    <xf numFmtId="0" fontId="15" fillId="2" borderId="11" xfId="66" applyFont="1" applyFill="1" applyBorder="1" applyAlignment="1" applyProtection="1">
      <alignment horizontal="center" vertical="center" wrapText="1"/>
      <protection locked="0"/>
    </xf>
    <xf numFmtId="0" fontId="15" fillId="2" borderId="4" xfId="66" applyFont="1" applyFill="1" applyBorder="1" applyAlignment="1">
      <alignment horizontal="center" vertical="center" wrapText="1"/>
    </xf>
    <xf numFmtId="0" fontId="15" fillId="2" borderId="4" xfId="66" applyFont="1" applyFill="1" applyBorder="1" applyAlignment="1" applyProtection="1">
      <alignment horizontal="center" vertical="center" wrapText="1"/>
      <protection locked="0"/>
    </xf>
    <xf numFmtId="0" fontId="3" fillId="0" borderId="0" xfId="68"/>
    <xf numFmtId="0" fontId="15" fillId="2" borderId="4" xfId="68" applyFont="1" applyFill="1" applyBorder="1" applyAlignment="1">
      <alignment horizontal="center" vertical="center" wrapText="1"/>
    </xf>
    <xf numFmtId="0" fontId="3" fillId="0" borderId="7" xfId="68" applyFill="1" applyBorder="1" applyAlignment="1">
      <alignment horizontal="left" vertical="center" indent="6"/>
    </xf>
    <xf numFmtId="0" fontId="3" fillId="0" borderId="7" xfId="68" applyFill="1" applyBorder="1" applyAlignment="1">
      <alignment vertical="center"/>
    </xf>
    <xf numFmtId="0" fontId="15" fillId="0" borderId="7" xfId="68" applyFont="1" applyFill="1" applyBorder="1" applyAlignment="1">
      <alignment horizontal="left" vertical="center" indent="3"/>
    </xf>
    <xf numFmtId="0" fontId="3" fillId="0" borderId="9" xfId="68" applyFill="1" applyBorder="1" applyAlignment="1">
      <alignment vertical="center"/>
    </xf>
    <xf numFmtId="0" fontId="15" fillId="0" borderId="7" xfId="68" applyFont="1" applyFill="1" applyBorder="1" applyAlignment="1">
      <alignment vertical="center"/>
    </xf>
    <xf numFmtId="0" fontId="3" fillId="0" borderId="0" xfId="68" applyAlignment="1">
      <alignment vertical="center"/>
    </xf>
    <xf numFmtId="0" fontId="3" fillId="0" borderId="7" xfId="68" applyFill="1" applyBorder="1" applyAlignment="1">
      <alignment horizontal="left" vertical="center" indent="3"/>
    </xf>
    <xf numFmtId="0" fontId="15" fillId="2" borderId="4" xfId="68" applyFont="1" applyFill="1" applyBorder="1" applyAlignment="1">
      <alignment horizontal="left" vertical="center" wrapText="1" indent="3"/>
    </xf>
    <xf numFmtId="0" fontId="15" fillId="0" borderId="7" xfId="68" applyFont="1" applyFill="1" applyBorder="1" applyAlignment="1">
      <alignment horizontal="left" vertical="center" wrapText="1" indent="3"/>
    </xf>
    <xf numFmtId="0" fontId="15" fillId="0" borderId="9" xfId="68" applyFont="1" applyFill="1" applyBorder="1" applyAlignment="1">
      <alignment horizontal="left" vertical="center" wrapText="1" indent="3"/>
    </xf>
    <xf numFmtId="0" fontId="3" fillId="0" borderId="6" xfId="68" applyFill="1" applyBorder="1" applyAlignment="1">
      <alignment horizontal="left" vertical="center" indent="6"/>
    </xf>
    <xf numFmtId="0" fontId="15" fillId="0" borderId="7" xfId="68" applyFont="1" applyFill="1" applyBorder="1" applyAlignment="1">
      <alignment horizontal="left" vertical="center" wrapText="1" indent="9"/>
    </xf>
    <xf numFmtId="0" fontId="3" fillId="0" borderId="7" xfId="68" applyFill="1" applyBorder="1" applyAlignment="1">
      <alignment horizontal="left" vertical="center" indent="12"/>
    </xf>
    <xf numFmtId="0" fontId="15" fillId="0" borderId="9" xfId="68" applyFont="1" applyFill="1" applyBorder="1" applyAlignment="1">
      <alignment horizontal="left" vertical="center" indent="3"/>
    </xf>
    <xf numFmtId="3" fontId="3" fillId="0" borderId="9" xfId="68" applyNumberFormat="1" applyFill="1" applyBorder="1"/>
    <xf numFmtId="3" fontId="3" fillId="0" borderId="9" xfId="68" applyNumberFormat="1" applyFill="1" applyBorder="1" applyAlignment="1">
      <alignment vertical="center"/>
    </xf>
    <xf numFmtId="43" fontId="15" fillId="0" borderId="7" xfId="69" applyFont="1" applyFill="1" applyBorder="1" applyProtection="1">
      <protection locked="0"/>
    </xf>
    <xf numFmtId="43" fontId="3" fillId="0" borderId="7" xfId="69" applyFont="1" applyFill="1" applyBorder="1" applyProtection="1">
      <protection locked="0"/>
    </xf>
    <xf numFmtId="43" fontId="3" fillId="0" borderId="7" xfId="69" applyFont="1" applyFill="1" applyBorder="1"/>
    <xf numFmtId="43" fontId="21" fillId="2" borderId="15" xfId="69" applyFont="1" applyFill="1" applyBorder="1" applyAlignment="1"/>
    <xf numFmtId="43" fontId="22" fillId="2" borderId="15" xfId="69" applyFont="1" applyFill="1" applyBorder="1" applyAlignment="1"/>
    <xf numFmtId="43" fontId="20" fillId="0" borderId="7" xfId="69" applyFont="1" applyFill="1" applyBorder="1" applyProtection="1">
      <protection locked="0"/>
    </xf>
    <xf numFmtId="43" fontId="15" fillId="0" borderId="7" xfId="69" applyFont="1" applyFill="1" applyBorder="1"/>
    <xf numFmtId="43" fontId="15" fillId="0" borderId="7" xfId="69" applyFont="1" applyFill="1" applyBorder="1" applyAlignment="1" applyProtection="1">
      <alignment vertical="center"/>
      <protection locked="0"/>
    </xf>
    <xf numFmtId="43" fontId="3" fillId="0" borderId="7" xfId="69" applyFont="1" applyFill="1" applyBorder="1" applyAlignment="1" applyProtection="1">
      <alignment vertical="center"/>
      <protection locked="0"/>
    </xf>
    <xf numFmtId="43" fontId="3" fillId="0" borderId="7" xfId="69" applyFont="1" applyFill="1" applyBorder="1" applyAlignment="1">
      <alignment vertical="center"/>
    </xf>
    <xf numFmtId="43" fontId="3" fillId="0" borderId="9" xfId="69" applyFont="1" applyFill="1" applyBorder="1" applyAlignment="1">
      <alignment vertical="center"/>
    </xf>
    <xf numFmtId="43" fontId="22" fillId="2" borderId="15" xfId="69" applyFont="1" applyFill="1" applyBorder="1" applyAlignment="1">
      <alignment vertical="center"/>
    </xf>
    <xf numFmtId="43" fontId="15" fillId="0" borderId="7" xfId="69" applyFont="1" applyFill="1" applyBorder="1" applyAlignment="1">
      <alignment vertical="center"/>
    </xf>
    <xf numFmtId="43" fontId="22" fillId="2" borderId="15" xfId="69" applyFont="1" applyFill="1" applyBorder="1"/>
    <xf numFmtId="43" fontId="3" fillId="0" borderId="9" xfId="69" applyFont="1" applyFill="1" applyBorder="1"/>
    <xf numFmtId="43" fontId="3" fillId="0" borderId="6" xfId="69" applyFont="1" applyFill="1" applyBorder="1" applyAlignment="1" applyProtection="1">
      <alignment vertical="center"/>
      <protection locked="0"/>
    </xf>
    <xf numFmtId="3" fontId="3" fillId="0" borderId="6" xfId="68" applyNumberFormat="1" applyFont="1" applyFill="1" applyBorder="1" applyProtection="1">
      <protection locked="0"/>
    </xf>
    <xf numFmtId="0" fontId="3" fillId="0" borderId="7" xfId="68" applyFill="1" applyBorder="1" applyAlignment="1">
      <alignment horizontal="left" indent="6"/>
    </xf>
    <xf numFmtId="0" fontId="15" fillId="2" borderId="4" xfId="68" applyFont="1" applyFill="1" applyBorder="1" applyAlignment="1">
      <alignment horizontal="center" vertical="center" wrapText="1"/>
    </xf>
    <xf numFmtId="0" fontId="15" fillId="2" borderId="4" xfId="68" applyFont="1" applyFill="1" applyBorder="1" applyAlignment="1">
      <alignment horizontal="center" vertical="center"/>
    </xf>
    <xf numFmtId="0" fontId="3" fillId="0" borderId="7" xfId="68" applyFill="1" applyBorder="1" applyAlignment="1">
      <alignment horizontal="left" wrapText="1" indent="9"/>
    </xf>
    <xf numFmtId="0" fontId="15" fillId="0" borderId="6" xfId="68" applyFont="1" applyFill="1" applyBorder="1" applyAlignment="1">
      <alignment horizontal="left" vertical="center" indent="3"/>
    </xf>
    <xf numFmtId="0" fontId="3" fillId="0" borderId="7" xfId="68" applyFill="1" applyBorder="1" applyAlignment="1">
      <alignment horizontal="left" vertical="center" indent="6"/>
    </xf>
    <xf numFmtId="0" fontId="3" fillId="0" borderId="7" xfId="68" applyFill="1" applyBorder="1" applyAlignment="1">
      <alignment vertical="center"/>
    </xf>
    <xf numFmtId="0" fontId="15" fillId="0" borderId="7" xfId="68" applyFont="1" applyFill="1" applyBorder="1" applyAlignment="1">
      <alignment horizontal="left" vertical="center" indent="3"/>
    </xf>
    <xf numFmtId="0" fontId="3" fillId="0" borderId="9" xfId="68" applyFill="1" applyBorder="1" applyAlignment="1">
      <alignment vertical="center"/>
    </xf>
    <xf numFmtId="0" fontId="3" fillId="0" borderId="7" xfId="68" applyFill="1" applyBorder="1" applyAlignment="1">
      <alignment horizontal="left" vertical="center" indent="9"/>
    </xf>
    <xf numFmtId="0" fontId="3" fillId="0" borderId="7" xfId="68" applyFill="1" applyBorder="1" applyAlignment="1">
      <alignment horizontal="left" vertical="center" wrapText="1" indent="9"/>
    </xf>
    <xf numFmtId="0" fontId="15" fillId="0" borderId="7" xfId="68" applyFont="1" applyFill="1" applyBorder="1" applyAlignment="1">
      <alignment horizontal="left" vertical="center" wrapText="1" indent="3"/>
    </xf>
    <xf numFmtId="0" fontId="3" fillId="0" borderId="7" xfId="68" applyFill="1" applyBorder="1" applyAlignment="1">
      <alignment horizontal="left" vertical="center" wrapText="1" indent="3"/>
    </xf>
    <xf numFmtId="43" fontId="3" fillId="0" borderId="7" xfId="69" applyFont="1" applyFill="1" applyBorder="1"/>
    <xf numFmtId="43" fontId="3" fillId="0" borderId="7" xfId="69" applyFont="1" applyFill="1" applyBorder="1" applyAlignment="1" applyProtection="1">
      <alignment vertical="center"/>
      <protection locked="0"/>
    </xf>
    <xf numFmtId="43" fontId="15" fillId="0" borderId="7" xfId="69" applyFont="1" applyFill="1" applyBorder="1" applyAlignment="1" applyProtection="1">
      <alignment vertical="center"/>
      <protection locked="0"/>
    </xf>
    <xf numFmtId="43" fontId="3" fillId="2" borderId="15" xfId="69" applyFont="1" applyFill="1" applyBorder="1" applyAlignment="1">
      <alignment vertical="center"/>
    </xf>
    <xf numFmtId="43" fontId="3" fillId="0" borderId="7" xfId="69" applyFont="1" applyFill="1" applyBorder="1" applyAlignment="1">
      <alignment vertical="center"/>
    </xf>
    <xf numFmtId="43" fontId="3" fillId="0" borderId="9" xfId="69" applyFont="1" applyFill="1" applyBorder="1"/>
    <xf numFmtId="0" fontId="15" fillId="2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left" vertical="center" indent="3"/>
    </xf>
    <xf numFmtId="43" fontId="15" fillId="3" borderId="7" xfId="3" applyFon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horizontal="left" vertical="center" indent="6"/>
    </xf>
    <xf numFmtId="43" fontId="0" fillId="3" borderId="7" xfId="3" applyFon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horizontal="left" vertical="center" indent="9"/>
    </xf>
    <xf numFmtId="43" fontId="2" fillId="3" borderId="7" xfId="3" applyFon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horizontal="left" vertical="center" indent="3"/>
    </xf>
    <xf numFmtId="43" fontId="0" fillId="3" borderId="7" xfId="3" applyFont="1" applyFill="1" applyBorder="1" applyAlignment="1">
      <alignment vertical="center"/>
    </xf>
    <xf numFmtId="0" fontId="15" fillId="3" borderId="7" xfId="0" applyFont="1" applyFill="1" applyBorder="1" applyAlignment="1">
      <alignment horizontal="left" vertical="center" indent="3"/>
    </xf>
    <xf numFmtId="0" fontId="0" fillId="3" borderId="7" xfId="0" applyFill="1" applyBorder="1" applyAlignment="1">
      <alignment horizontal="left" indent="9"/>
    </xf>
    <xf numFmtId="0" fontId="0" fillId="3" borderId="7" xfId="0" applyFill="1" applyBorder="1" applyAlignment="1">
      <alignment horizontal="left" indent="3"/>
    </xf>
    <xf numFmtId="0" fontId="15" fillId="3" borderId="7" xfId="0" applyFont="1" applyFill="1" applyBorder="1" applyAlignment="1">
      <alignment horizontal="left" indent="3"/>
    </xf>
    <xf numFmtId="0" fontId="0" fillId="0" borderId="9" xfId="0" applyBorder="1" applyAlignment="1">
      <alignment vertical="center"/>
    </xf>
    <xf numFmtId="43" fontId="0" fillId="0" borderId="9" xfId="3" applyFont="1" applyBorder="1"/>
    <xf numFmtId="3" fontId="15" fillId="2" borderId="4" xfId="0" applyNumberFormat="1" applyFont="1" applyFill="1" applyBorder="1" applyAlignment="1">
      <alignment horizontal="center" vertical="center"/>
    </xf>
    <xf numFmtId="3" fontId="15" fillId="2" borderId="4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 vertical="center" indent="3"/>
    </xf>
    <xf numFmtId="43" fontId="15" fillId="0" borderId="6" xfId="3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horizontal="left" vertical="center" indent="6"/>
      <protection locked="0"/>
    </xf>
    <xf numFmtId="43" fontId="2" fillId="0" borderId="7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horizontal="left" vertical="center" indent="6"/>
      <protection locked="0"/>
    </xf>
    <xf numFmtId="0" fontId="16" fillId="0" borderId="7" xfId="0" applyFont="1" applyFill="1" applyBorder="1" applyAlignment="1">
      <alignment vertical="center"/>
    </xf>
    <xf numFmtId="43" fontId="0" fillId="0" borderId="7" xfId="3" applyFont="1" applyFill="1" applyBorder="1" applyAlignment="1">
      <alignment vertical="center"/>
    </xf>
    <xf numFmtId="43" fontId="15" fillId="0" borderId="7" xfId="3" applyFont="1" applyFill="1" applyBorder="1" applyAlignment="1" applyProtection="1">
      <alignment vertical="center"/>
      <protection locked="0"/>
    </xf>
    <xf numFmtId="0" fontId="0" fillId="0" borderId="9" xfId="0" applyFill="1" applyBorder="1" applyAlignment="1">
      <alignment vertical="center"/>
    </xf>
    <xf numFmtId="43" fontId="0" fillId="0" borderId="9" xfId="3" applyFont="1" applyBorder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43" fontId="15" fillId="0" borderId="3" xfId="3" applyFont="1" applyFill="1" applyBorder="1" applyAlignment="1" applyProtection="1">
      <alignment vertical="center"/>
      <protection locked="0"/>
    </xf>
    <xf numFmtId="0" fontId="0" fillId="0" borderId="7" xfId="0" applyFill="1" applyBorder="1" applyAlignment="1">
      <alignment horizontal="left" vertical="center" indent="6"/>
    </xf>
    <xf numFmtId="43" fontId="0" fillId="0" borderId="13" xfId="3" applyFont="1" applyFill="1" applyBorder="1" applyAlignment="1" applyProtection="1">
      <alignment vertical="center"/>
      <protection locked="0"/>
    </xf>
    <xf numFmtId="0" fontId="0" fillId="0" borderId="7" xfId="0" applyFill="1" applyBorder="1" applyAlignment="1">
      <alignment horizontal="left" vertical="center" indent="9"/>
    </xf>
    <xf numFmtId="43" fontId="2" fillId="0" borderId="13" xfId="3" applyFont="1" applyFill="1" applyBorder="1" applyAlignment="1" applyProtection="1">
      <alignment vertical="center"/>
      <protection locked="0"/>
    </xf>
    <xf numFmtId="0" fontId="0" fillId="0" borderId="7" xfId="0" applyFill="1" applyBorder="1" applyAlignment="1">
      <alignment horizontal="left" vertical="center" wrapText="1" indent="9"/>
    </xf>
    <xf numFmtId="0" fontId="0" fillId="0" borderId="7" xfId="0" applyFill="1" applyBorder="1" applyAlignment="1">
      <alignment horizontal="left" vertical="center" wrapText="1" indent="6"/>
    </xf>
    <xf numFmtId="43" fontId="15" fillId="0" borderId="13" xfId="3" applyFont="1" applyFill="1" applyBorder="1" applyAlignment="1" applyProtection="1">
      <alignment vertical="center"/>
      <protection locked="0"/>
    </xf>
    <xf numFmtId="0" fontId="0" fillId="0" borderId="7" xfId="0" applyFill="1" applyBorder="1" applyAlignment="1">
      <alignment horizontal="left" wrapText="1" indent="9"/>
    </xf>
    <xf numFmtId="43" fontId="0" fillId="0" borderId="13" xfId="3" applyFont="1" applyFill="1" applyBorder="1" applyAlignment="1" applyProtection="1">
      <alignment vertical="center" wrapText="1"/>
      <protection locked="0"/>
    </xf>
    <xf numFmtId="43" fontId="0" fillId="0" borderId="13" xfId="3" applyFont="1" applyFill="1" applyBorder="1" applyAlignment="1">
      <alignment vertical="center"/>
    </xf>
    <xf numFmtId="43" fontId="0" fillId="0" borderId="14" xfId="3" applyFont="1" applyFill="1" applyBorder="1"/>
    <xf numFmtId="0" fontId="15" fillId="2" borderId="4" xfId="70" applyFont="1" applyFill="1" applyBorder="1" applyAlignment="1">
      <alignment horizontal="center" vertical="center" wrapText="1"/>
    </xf>
    <xf numFmtId="0" fontId="1" fillId="0" borderId="9" xfId="70" applyBorder="1" applyAlignment="1">
      <alignment vertical="center"/>
    </xf>
    <xf numFmtId="0" fontId="15" fillId="0" borderId="6" xfId="70" applyFont="1" applyFill="1" applyBorder="1" applyAlignment="1">
      <alignment horizontal="left" vertical="center" indent="3"/>
    </xf>
    <xf numFmtId="0" fontId="15" fillId="0" borderId="7" xfId="70" applyFont="1" applyFill="1" applyBorder="1" applyAlignment="1">
      <alignment horizontal="left" vertical="center" indent="3"/>
    </xf>
    <xf numFmtId="0" fontId="1" fillId="0" borderId="7" xfId="70" applyFill="1" applyBorder="1" applyAlignment="1">
      <alignment horizontal="left" vertical="center" indent="6"/>
    </xf>
    <xf numFmtId="0" fontId="1" fillId="0" borderId="7" xfId="70" applyFill="1" applyBorder="1" applyAlignment="1">
      <alignment vertical="center"/>
    </xf>
    <xf numFmtId="0" fontId="1" fillId="0" borderId="7" xfId="70" applyFill="1" applyBorder="1" applyAlignment="1">
      <alignment horizontal="left" vertical="center" indent="9"/>
    </xf>
    <xf numFmtId="0" fontId="1" fillId="0" borderId="7" xfId="70" applyFill="1" applyBorder="1" applyAlignment="1">
      <alignment horizontal="left" vertical="center" wrapText="1" indent="6"/>
    </xf>
    <xf numFmtId="0" fontId="15" fillId="0" borderId="7" xfId="70" applyFont="1" applyFill="1" applyBorder="1" applyAlignment="1">
      <alignment horizontal="left" indent="3"/>
    </xf>
    <xf numFmtId="0" fontId="15" fillId="2" borderId="12" xfId="70" applyFont="1" applyFill="1" applyBorder="1" applyAlignment="1">
      <alignment horizontal="center" vertical="center" wrapText="1"/>
    </xf>
    <xf numFmtId="43" fontId="15" fillId="0" borderId="13" xfId="72" applyFont="1" applyFill="1" applyBorder="1" applyAlignment="1" applyProtection="1">
      <alignment horizontal="right" vertical="center"/>
      <protection locked="0"/>
    </xf>
    <xf numFmtId="43" fontId="1" fillId="0" borderId="13" xfId="72" applyFont="1" applyFill="1" applyBorder="1" applyAlignment="1" applyProtection="1">
      <alignment horizontal="right" vertical="center"/>
      <protection locked="0"/>
    </xf>
    <xf numFmtId="43" fontId="1" fillId="0" borderId="13" xfId="72" applyFont="1" applyFill="1" applyBorder="1" applyAlignment="1">
      <alignment horizontal="right" vertical="center"/>
    </xf>
    <xf numFmtId="43" fontId="1" fillId="0" borderId="14" xfId="72" applyFont="1" applyBorder="1" applyAlignment="1">
      <alignment horizontal="center"/>
    </xf>
    <xf numFmtId="0" fontId="23" fillId="0" borderId="10" xfId="0" applyFont="1" applyBorder="1" applyAlignment="1">
      <alignment horizontal="left"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5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13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8" fillId="0" borderId="0" xfId="46" applyFont="1" applyFill="1" applyBorder="1" applyAlignment="1">
      <alignment horizontal="justify" vertical="center" wrapText="1"/>
    </xf>
    <xf numFmtId="0" fontId="24" fillId="0" borderId="10" xfId="66" applyFont="1" applyBorder="1" applyAlignment="1">
      <alignment horizontal="left" vertical="center"/>
    </xf>
    <xf numFmtId="0" fontId="15" fillId="2" borderId="1" xfId="66" applyFont="1" applyFill="1" applyBorder="1" applyAlignment="1" applyProtection="1">
      <alignment horizontal="center" vertical="center"/>
    </xf>
    <xf numFmtId="0" fontId="15" fillId="2" borderId="2" xfId="66" applyFont="1" applyFill="1" applyBorder="1" applyAlignment="1" applyProtection="1">
      <alignment horizontal="center" vertical="center"/>
    </xf>
    <xf numFmtId="0" fontId="15" fillId="2" borderId="3" xfId="66" applyFont="1" applyFill="1" applyBorder="1" applyAlignment="1" applyProtection="1">
      <alignment horizontal="center" vertical="center"/>
    </xf>
    <xf numFmtId="0" fontId="15" fillId="2" borderId="5" xfId="66" applyFont="1" applyFill="1" applyBorder="1" applyAlignment="1">
      <alignment horizontal="center" vertical="center"/>
    </xf>
    <xf numFmtId="0" fontId="15" fillId="2" borderId="0" xfId="66" applyFont="1" applyFill="1" applyBorder="1" applyAlignment="1">
      <alignment horizontal="center" vertical="center"/>
    </xf>
    <xf numFmtId="0" fontId="15" fillId="2" borderId="13" xfId="66" applyFont="1" applyFill="1" applyBorder="1" applyAlignment="1">
      <alignment horizontal="center" vertical="center"/>
    </xf>
    <xf numFmtId="0" fontId="15" fillId="2" borderId="5" xfId="66" applyFont="1" applyFill="1" applyBorder="1" applyAlignment="1" applyProtection="1">
      <alignment horizontal="center" vertical="center"/>
    </xf>
    <xf numFmtId="0" fontId="15" fillId="2" borderId="0" xfId="66" applyFont="1" applyFill="1" applyBorder="1" applyAlignment="1" applyProtection="1">
      <alignment horizontal="center" vertical="center"/>
    </xf>
    <xf numFmtId="0" fontId="15" fillId="2" borderId="13" xfId="66" applyFont="1" applyFill="1" applyBorder="1" applyAlignment="1" applyProtection="1">
      <alignment horizontal="center" vertical="center"/>
    </xf>
    <xf numFmtId="0" fontId="15" fillId="2" borderId="8" xfId="66" applyFont="1" applyFill="1" applyBorder="1" applyAlignment="1">
      <alignment horizontal="center" vertical="center"/>
    </xf>
    <xf numFmtId="0" fontId="15" fillId="2" borderId="10" xfId="66" applyFont="1" applyFill="1" applyBorder="1" applyAlignment="1">
      <alignment horizontal="center" vertical="center"/>
    </xf>
    <xf numFmtId="0" fontId="15" fillId="2" borderId="14" xfId="66" applyFont="1" applyFill="1" applyBorder="1" applyAlignment="1">
      <alignment horizontal="center" vertical="center"/>
    </xf>
    <xf numFmtId="0" fontId="23" fillId="0" borderId="10" xfId="66" applyFont="1" applyBorder="1" applyAlignment="1">
      <alignment horizontal="left" vertical="center"/>
    </xf>
    <xf numFmtId="0" fontId="15" fillId="2" borderId="1" xfId="68" applyFont="1" applyFill="1" applyBorder="1" applyAlignment="1" applyProtection="1">
      <alignment horizontal="center" vertical="center"/>
    </xf>
    <xf numFmtId="0" fontId="15" fillId="2" borderId="2" xfId="68" applyFont="1" applyFill="1" applyBorder="1" applyAlignment="1" applyProtection="1">
      <alignment horizontal="center" vertical="center"/>
    </xf>
    <xf numFmtId="0" fontId="15" fillId="2" borderId="3" xfId="68" applyFont="1" applyFill="1" applyBorder="1" applyAlignment="1" applyProtection="1">
      <alignment horizontal="center" vertical="center"/>
    </xf>
    <xf numFmtId="0" fontId="15" fillId="2" borderId="5" xfId="68" applyFont="1" applyFill="1" applyBorder="1" applyAlignment="1">
      <alignment horizontal="center" vertical="center"/>
    </xf>
    <xf numFmtId="0" fontId="15" fillId="2" borderId="0" xfId="68" applyFont="1" applyFill="1" applyBorder="1" applyAlignment="1">
      <alignment horizontal="center" vertical="center"/>
    </xf>
    <xf numFmtId="0" fontId="15" fillId="2" borderId="13" xfId="68" applyFont="1" applyFill="1" applyBorder="1" applyAlignment="1">
      <alignment horizontal="center" vertical="center"/>
    </xf>
    <xf numFmtId="0" fontId="15" fillId="2" borderId="5" xfId="68" applyFont="1" applyFill="1" applyBorder="1" applyAlignment="1" applyProtection="1">
      <alignment horizontal="center" vertical="center"/>
    </xf>
    <xf numFmtId="0" fontId="15" fillId="2" borderId="0" xfId="68" applyFont="1" applyFill="1" applyBorder="1" applyAlignment="1" applyProtection="1">
      <alignment horizontal="center" vertical="center"/>
    </xf>
    <xf numFmtId="0" fontId="15" fillId="2" borderId="13" xfId="68" applyFont="1" applyFill="1" applyBorder="1" applyAlignment="1" applyProtection="1">
      <alignment horizontal="center" vertical="center"/>
    </xf>
    <xf numFmtId="0" fontId="15" fillId="2" borderId="8" xfId="68" applyFont="1" applyFill="1" applyBorder="1" applyAlignment="1">
      <alignment horizontal="center" vertical="center"/>
    </xf>
    <xf numFmtId="0" fontId="15" fillId="2" borderId="10" xfId="68" applyFont="1" applyFill="1" applyBorder="1" applyAlignment="1">
      <alignment horizontal="center" vertical="center"/>
    </xf>
    <xf numFmtId="0" fontId="15" fillId="2" borderId="14" xfId="68" applyFont="1" applyFill="1" applyBorder="1" applyAlignment="1">
      <alignment horizontal="center" vertical="center"/>
    </xf>
    <xf numFmtId="0" fontId="23" fillId="0" borderId="10" xfId="68" applyFont="1" applyBorder="1" applyAlignment="1">
      <alignment horizontal="left" vertical="center"/>
    </xf>
    <xf numFmtId="0" fontId="15" fillId="2" borderId="6" xfId="68" applyFont="1" applyFill="1" applyBorder="1" applyAlignment="1">
      <alignment horizontal="center" vertical="center"/>
    </xf>
    <xf numFmtId="0" fontId="15" fillId="2" borderId="9" xfId="68" applyFont="1" applyFill="1" applyBorder="1" applyAlignment="1">
      <alignment horizontal="center" vertical="center"/>
    </xf>
    <xf numFmtId="0" fontId="15" fillId="2" borderId="4" xfId="68" applyFont="1" applyFill="1" applyBorder="1" applyAlignment="1">
      <alignment horizontal="center" vertical="center"/>
    </xf>
    <xf numFmtId="0" fontId="23" fillId="0" borderId="0" xfId="68" applyFont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3" fontId="15" fillId="2" borderId="4" xfId="0" applyNumberFormat="1" applyFont="1" applyFill="1" applyBorder="1" applyAlignment="1">
      <alignment horizontal="center" vertical="center"/>
    </xf>
    <xf numFmtId="3" fontId="15" fillId="2" borderId="9" xfId="0" applyNumberFormat="1" applyFont="1" applyFill="1" applyBorder="1" applyAlignment="1">
      <alignment horizontal="center" vertical="center" wrapText="1"/>
    </xf>
    <xf numFmtId="3" fontId="15" fillId="2" borderId="4" xfId="0" applyNumberFormat="1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/>
    </xf>
    <xf numFmtId="0" fontId="15" fillId="2" borderId="6" xfId="70" applyFont="1" applyFill="1" applyBorder="1" applyAlignment="1">
      <alignment horizontal="center" vertical="center"/>
    </xf>
    <xf numFmtId="0" fontId="15" fillId="2" borderId="9" xfId="70" applyFont="1" applyFill="1" applyBorder="1" applyAlignment="1">
      <alignment horizontal="center" vertical="center"/>
    </xf>
    <xf numFmtId="0" fontId="15" fillId="2" borderId="4" xfId="70" applyFont="1" applyFill="1" applyBorder="1" applyAlignment="1">
      <alignment horizontal="center" vertical="center" wrapText="1"/>
    </xf>
    <xf numFmtId="0" fontId="15" fillId="2" borderId="12" xfId="70" applyFont="1" applyFill="1" applyBorder="1" applyAlignment="1">
      <alignment horizontal="center" vertical="center" wrapText="1"/>
    </xf>
    <xf numFmtId="0" fontId="15" fillId="2" borderId="8" xfId="70" applyFont="1" applyFill="1" applyBorder="1" applyAlignment="1">
      <alignment horizontal="center" vertical="center"/>
    </xf>
    <xf numFmtId="0" fontId="15" fillId="2" borderId="10" xfId="70" applyFont="1" applyFill="1" applyBorder="1" applyAlignment="1">
      <alignment horizontal="center" vertical="center"/>
    </xf>
    <xf numFmtId="0" fontId="15" fillId="2" borderId="14" xfId="70" applyFont="1" applyFill="1" applyBorder="1" applyAlignment="1">
      <alignment horizontal="center" vertical="center"/>
    </xf>
    <xf numFmtId="0" fontId="23" fillId="0" borderId="0" xfId="70" applyFont="1" applyBorder="1" applyAlignment="1">
      <alignment horizontal="left" vertical="center" wrapText="1"/>
    </xf>
    <xf numFmtId="0" fontId="23" fillId="0" borderId="0" xfId="70" applyFont="1" applyBorder="1" applyAlignment="1">
      <alignment horizontal="left" vertical="center"/>
    </xf>
    <xf numFmtId="0" fontId="15" fillId="2" borderId="1" xfId="70" applyFont="1" applyFill="1" applyBorder="1" applyAlignment="1" applyProtection="1">
      <alignment horizontal="center" vertical="center"/>
    </xf>
    <xf numFmtId="0" fontId="15" fillId="2" borderId="2" xfId="70" applyFont="1" applyFill="1" applyBorder="1" applyAlignment="1" applyProtection="1">
      <alignment horizontal="center" vertical="center"/>
    </xf>
    <xf numFmtId="0" fontId="15" fillId="2" borderId="3" xfId="70" applyFont="1" applyFill="1" applyBorder="1" applyAlignment="1" applyProtection="1">
      <alignment horizontal="center" vertical="center"/>
    </xf>
    <xf numFmtId="0" fontId="15" fillId="2" borderId="5" xfId="70" applyFont="1" applyFill="1" applyBorder="1" applyAlignment="1" applyProtection="1">
      <alignment horizontal="center" vertical="center"/>
    </xf>
    <xf numFmtId="0" fontId="15" fillId="2" borderId="0" xfId="70" applyFont="1" applyFill="1" applyBorder="1" applyAlignment="1" applyProtection="1">
      <alignment horizontal="center" vertical="center"/>
    </xf>
    <xf numFmtId="0" fontId="15" fillId="2" borderId="13" xfId="70" applyFont="1" applyFill="1" applyBorder="1" applyAlignment="1" applyProtection="1">
      <alignment horizontal="center" vertical="center"/>
    </xf>
  </cellXfs>
  <cellStyles count="73">
    <cellStyle name="Millares" xfId="3" builtinId="3"/>
    <cellStyle name="Millares 10" xfId="19"/>
    <cellStyle name="Millares 11" xfId="22"/>
    <cellStyle name="Millares 12" xfId="25"/>
    <cellStyle name="Millares 13" xfId="49"/>
    <cellStyle name="Millares 14" xfId="31"/>
    <cellStyle name="Millares 15" xfId="33"/>
    <cellStyle name="Millares 16" xfId="36"/>
    <cellStyle name="Millares 17" xfId="39"/>
    <cellStyle name="Millares 18" xfId="42"/>
    <cellStyle name="Millares 19" xfId="45"/>
    <cellStyle name="Millares 2" xfId="5"/>
    <cellStyle name="Millares 20" xfId="51"/>
    <cellStyle name="Millares 21" xfId="53"/>
    <cellStyle name="Millares 22" xfId="56"/>
    <cellStyle name="Millares 23" xfId="59"/>
    <cellStyle name="Millares 24" xfId="62"/>
    <cellStyle name="Millares 25" xfId="65"/>
    <cellStyle name="Millares 26" xfId="67"/>
    <cellStyle name="Millares 27" xfId="69"/>
    <cellStyle name="Millares 28" xfId="72"/>
    <cellStyle name="Millares 3" xfId="7"/>
    <cellStyle name="Millares 4" xfId="27"/>
    <cellStyle name="Millares 5" xfId="9"/>
    <cellStyle name="Millares 6" xfId="29"/>
    <cellStyle name="Millares 7" xfId="47"/>
    <cellStyle name="Millares 8" xfId="13"/>
    <cellStyle name="Millares 9" xfId="16"/>
    <cellStyle name="Normal" xfId="0" builtinId="0"/>
    <cellStyle name="Normal 10" xfId="14"/>
    <cellStyle name="Normal 11" xfId="17"/>
    <cellStyle name="Normal 12" xfId="20"/>
    <cellStyle name="Normal 13" xfId="23"/>
    <cellStyle name="Normal 14" xfId="28"/>
    <cellStyle name="Normal 15" xfId="46"/>
    <cellStyle name="Normal 16" xfId="48"/>
    <cellStyle name="Normal 17" xfId="30"/>
    <cellStyle name="Normal 18" xfId="32"/>
    <cellStyle name="Normal 19" xfId="34"/>
    <cellStyle name="Normal 2" xfId="1"/>
    <cellStyle name="Normal 2 2" xfId="2"/>
    <cellStyle name="Normal 20" xfId="37"/>
    <cellStyle name="Normal 21" xfId="40"/>
    <cellStyle name="Normal 22" xfId="43"/>
    <cellStyle name="Normal 23" xfId="50"/>
    <cellStyle name="Normal 24" xfId="52"/>
    <cellStyle name="Normal 25" xfId="54"/>
    <cellStyle name="Normal 26" xfId="57"/>
    <cellStyle name="Normal 27" xfId="60"/>
    <cellStyle name="Normal 28" xfId="63"/>
    <cellStyle name="Normal 29" xfId="66"/>
    <cellStyle name="Normal 3" xfId="4"/>
    <cellStyle name="Normal 3 10" xfId="55"/>
    <cellStyle name="Normal 3 11" xfId="58"/>
    <cellStyle name="Normal 3 12" xfId="61"/>
    <cellStyle name="Normal 3 13" xfId="64"/>
    <cellStyle name="Normal 3 14" xfId="71"/>
    <cellStyle name="Normal 3 2" xfId="15"/>
    <cellStyle name="Normal 3 3" xfId="18"/>
    <cellStyle name="Normal 3 4" xfId="21"/>
    <cellStyle name="Normal 3 5" xfId="24"/>
    <cellStyle name="Normal 3 6" xfId="35"/>
    <cellStyle name="Normal 3 7" xfId="38"/>
    <cellStyle name="Normal 3 8" xfId="41"/>
    <cellStyle name="Normal 3 9" xfId="44"/>
    <cellStyle name="Normal 30" xfId="68"/>
    <cellStyle name="Normal 31" xfId="70"/>
    <cellStyle name="Normal 4" xfId="6"/>
    <cellStyle name="Normal 5" xfId="26"/>
    <cellStyle name="Normal 6" xfId="8"/>
    <cellStyle name="Normal 7" xfId="10"/>
    <cellStyle name="Normal 8" xfId="11"/>
    <cellStyle name="Normal 9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ColWidth="12" defaultRowHeight="11.25"/>
  <cols>
    <col min="1" max="16384" width="12" style="3"/>
  </cols>
  <sheetData>
    <row r="1" spans="1:2">
      <c r="A1" s="2"/>
      <c r="B1" s="2"/>
    </row>
    <row r="2020" spans="1:1">
      <c r="A2020" s="4" t="s">
        <v>116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6"/>
  <sheetViews>
    <sheetView topLeftCell="A25" workbookViewId="0">
      <selection sqref="A1:G34"/>
    </sheetView>
  </sheetViews>
  <sheetFormatPr baseColWidth="10" defaultRowHeight="11.25"/>
  <cols>
    <col min="1" max="1" width="56.83203125" style="1" customWidth="1"/>
    <col min="2" max="2" width="17.83203125" style="1" bestFit="1" customWidth="1"/>
    <col min="3" max="3" width="16.83203125" style="1" customWidth="1"/>
    <col min="4" max="7" width="17.83203125" style="1" bestFit="1" customWidth="1"/>
    <col min="8" max="16384" width="12" style="1"/>
  </cols>
  <sheetData>
    <row r="1" spans="1:7" ht="21" customHeight="1">
      <c r="A1" s="273" t="s">
        <v>635</v>
      </c>
      <c r="B1" s="274"/>
      <c r="C1" s="274"/>
      <c r="D1" s="274"/>
      <c r="E1" s="274"/>
      <c r="F1" s="274"/>
      <c r="G1" s="274"/>
    </row>
    <row r="2" spans="1:7" ht="15">
      <c r="A2" s="275" t="s">
        <v>569</v>
      </c>
      <c r="B2" s="276"/>
      <c r="C2" s="276"/>
      <c r="D2" s="276"/>
      <c r="E2" s="276"/>
      <c r="F2" s="276"/>
      <c r="G2" s="277"/>
    </row>
    <row r="3" spans="1:7" ht="15">
      <c r="A3" s="278" t="s">
        <v>593</v>
      </c>
      <c r="B3" s="279"/>
      <c r="C3" s="279"/>
      <c r="D3" s="279"/>
      <c r="E3" s="279"/>
      <c r="F3" s="279"/>
      <c r="G3" s="280"/>
    </row>
    <row r="4" spans="1:7" ht="15">
      <c r="A4" s="278" t="s">
        <v>598</v>
      </c>
      <c r="B4" s="279"/>
      <c r="C4" s="279"/>
      <c r="D4" s="279"/>
      <c r="E4" s="279"/>
      <c r="F4" s="279"/>
      <c r="G4" s="280"/>
    </row>
    <row r="5" spans="1:7" ht="15">
      <c r="A5" s="278" t="s">
        <v>634</v>
      </c>
      <c r="B5" s="279"/>
      <c r="C5" s="279"/>
      <c r="D5" s="279"/>
      <c r="E5" s="279"/>
      <c r="F5" s="279"/>
      <c r="G5" s="280"/>
    </row>
    <row r="6" spans="1:7" ht="15">
      <c r="A6" s="270" t="s">
        <v>571</v>
      </c>
      <c r="B6" s="271"/>
      <c r="C6" s="271"/>
      <c r="D6" s="271"/>
      <c r="E6" s="271"/>
      <c r="F6" s="271"/>
      <c r="G6" s="272"/>
    </row>
    <row r="7" spans="1:7" ht="15">
      <c r="A7" s="266" t="s">
        <v>599</v>
      </c>
      <c r="B7" s="268" t="s">
        <v>269</v>
      </c>
      <c r="C7" s="268"/>
      <c r="D7" s="268"/>
      <c r="E7" s="268"/>
      <c r="F7" s="268"/>
      <c r="G7" s="268" t="s">
        <v>274</v>
      </c>
    </row>
    <row r="8" spans="1:7" ht="30">
      <c r="A8" s="267"/>
      <c r="B8" s="193" t="s">
        <v>270</v>
      </c>
      <c r="C8" s="202" t="s">
        <v>600</v>
      </c>
      <c r="D8" s="202" t="s">
        <v>204</v>
      </c>
      <c r="E8" s="202" t="s">
        <v>166</v>
      </c>
      <c r="F8" s="202" t="s">
        <v>181</v>
      </c>
      <c r="G8" s="269"/>
    </row>
    <row r="9" spans="1:7" ht="15">
      <c r="A9" s="195" t="s">
        <v>556</v>
      </c>
      <c r="B9" s="203">
        <v>121094476.54000001</v>
      </c>
      <c r="C9" s="203">
        <v>8719579.7699999996</v>
      </c>
      <c r="D9" s="203">
        <v>129814056.31</v>
      </c>
      <c r="E9" s="203">
        <v>129576138.52</v>
      </c>
      <c r="F9" s="203">
        <v>129253604.67</v>
      </c>
      <c r="G9" s="203">
        <v>237917.79000000656</v>
      </c>
    </row>
    <row r="10" spans="1:7" ht="15">
      <c r="A10" s="197" t="s">
        <v>601</v>
      </c>
      <c r="B10" s="204">
        <v>121094476.54000001</v>
      </c>
      <c r="C10" s="204">
        <v>8719579.7699999996</v>
      </c>
      <c r="D10" s="204">
        <v>129814056.31</v>
      </c>
      <c r="E10" s="204">
        <v>129576138.52</v>
      </c>
      <c r="F10" s="204">
        <v>129253604.67</v>
      </c>
      <c r="G10" s="204">
        <v>237917.79000000656</v>
      </c>
    </row>
    <row r="11" spans="1:7" ht="15">
      <c r="A11" s="197" t="s">
        <v>557</v>
      </c>
      <c r="B11" s="204"/>
      <c r="C11" s="204"/>
      <c r="D11" s="204">
        <v>0</v>
      </c>
      <c r="E11" s="204"/>
      <c r="F11" s="204"/>
      <c r="G11" s="204">
        <v>0</v>
      </c>
    </row>
    <row r="12" spans="1:7" ht="15">
      <c r="A12" s="197" t="s">
        <v>558</v>
      </c>
      <c r="B12" s="204">
        <v>0</v>
      </c>
      <c r="C12" s="204">
        <v>0</v>
      </c>
      <c r="D12" s="204">
        <v>0</v>
      </c>
      <c r="E12" s="204">
        <v>0</v>
      </c>
      <c r="F12" s="204">
        <v>0</v>
      </c>
      <c r="G12" s="204">
        <v>0</v>
      </c>
    </row>
    <row r="13" spans="1:7" ht="15">
      <c r="A13" s="199" t="s">
        <v>559</v>
      </c>
      <c r="B13" s="204"/>
      <c r="C13" s="204"/>
      <c r="D13" s="204">
        <v>0</v>
      </c>
      <c r="E13" s="204"/>
      <c r="F13" s="204"/>
      <c r="G13" s="204">
        <v>0</v>
      </c>
    </row>
    <row r="14" spans="1:7" ht="15">
      <c r="A14" s="199" t="s">
        <v>602</v>
      </c>
      <c r="B14" s="204"/>
      <c r="C14" s="204"/>
      <c r="D14" s="204">
        <v>0</v>
      </c>
      <c r="E14" s="204"/>
      <c r="F14" s="204"/>
      <c r="G14" s="204">
        <v>0</v>
      </c>
    </row>
    <row r="15" spans="1:7" ht="15">
      <c r="A15" s="197" t="s">
        <v>560</v>
      </c>
      <c r="B15" s="204"/>
      <c r="C15" s="204"/>
      <c r="D15" s="204">
        <v>0</v>
      </c>
      <c r="E15" s="204"/>
      <c r="F15" s="204"/>
      <c r="G15" s="204">
        <v>0</v>
      </c>
    </row>
    <row r="16" spans="1:7" ht="45">
      <c r="A16" s="200" t="s">
        <v>603</v>
      </c>
      <c r="B16" s="204">
        <v>0</v>
      </c>
      <c r="C16" s="204">
        <v>0</v>
      </c>
      <c r="D16" s="204">
        <v>0</v>
      </c>
      <c r="E16" s="204">
        <v>0</v>
      </c>
      <c r="F16" s="204">
        <v>0</v>
      </c>
      <c r="G16" s="204">
        <v>0</v>
      </c>
    </row>
    <row r="17" spans="1:7" ht="15">
      <c r="A17" s="199" t="s">
        <v>561</v>
      </c>
      <c r="B17" s="204"/>
      <c r="C17" s="204"/>
      <c r="D17" s="204">
        <v>0</v>
      </c>
      <c r="E17" s="204"/>
      <c r="F17" s="204"/>
      <c r="G17" s="204">
        <v>0</v>
      </c>
    </row>
    <row r="18" spans="1:7" ht="15">
      <c r="A18" s="199" t="s">
        <v>562</v>
      </c>
      <c r="B18" s="204"/>
      <c r="C18" s="204"/>
      <c r="D18" s="204">
        <v>0</v>
      </c>
      <c r="E18" s="204"/>
      <c r="F18" s="204"/>
      <c r="G18" s="204">
        <v>0</v>
      </c>
    </row>
    <row r="19" spans="1:7" ht="15">
      <c r="A19" s="197" t="s">
        <v>563</v>
      </c>
      <c r="B19" s="204"/>
      <c r="C19" s="204"/>
      <c r="D19" s="204">
        <v>0</v>
      </c>
      <c r="E19" s="204"/>
      <c r="F19" s="204"/>
      <c r="G19" s="204">
        <v>0</v>
      </c>
    </row>
    <row r="20" spans="1:7" ht="15">
      <c r="A20" s="198"/>
      <c r="B20" s="205"/>
      <c r="C20" s="205"/>
      <c r="D20" s="205"/>
      <c r="E20" s="205"/>
      <c r="F20" s="205"/>
      <c r="G20" s="205"/>
    </row>
    <row r="21" spans="1:7" ht="15">
      <c r="A21" s="201" t="s">
        <v>604</v>
      </c>
      <c r="B21" s="203">
        <v>38570020</v>
      </c>
      <c r="C21" s="203">
        <v>-18516242.48</v>
      </c>
      <c r="D21" s="203">
        <v>20053777.52</v>
      </c>
      <c r="E21" s="203">
        <v>20053777.52</v>
      </c>
      <c r="F21" s="203">
        <v>19685479.699999999</v>
      </c>
      <c r="G21" s="203">
        <v>0</v>
      </c>
    </row>
    <row r="22" spans="1:7" ht="15">
      <c r="A22" s="197" t="s">
        <v>601</v>
      </c>
      <c r="B22" s="204">
        <v>38570020</v>
      </c>
      <c r="C22" s="204">
        <v>-18516242.48</v>
      </c>
      <c r="D22" s="204">
        <v>20053777.52</v>
      </c>
      <c r="E22" s="204">
        <v>20053777.52</v>
      </c>
      <c r="F22" s="204">
        <v>19685479.699999999</v>
      </c>
      <c r="G22" s="204">
        <v>0</v>
      </c>
    </row>
    <row r="23" spans="1:7" ht="15">
      <c r="A23" s="197" t="s">
        <v>557</v>
      </c>
      <c r="B23" s="204"/>
      <c r="C23" s="204"/>
      <c r="D23" s="204">
        <v>0</v>
      </c>
      <c r="E23" s="204"/>
      <c r="F23" s="204"/>
      <c r="G23" s="204">
        <v>0</v>
      </c>
    </row>
    <row r="24" spans="1:7" ht="15">
      <c r="A24" s="197" t="s">
        <v>558</v>
      </c>
      <c r="B24" s="204">
        <v>0</v>
      </c>
      <c r="C24" s="204">
        <v>0</v>
      </c>
      <c r="D24" s="204">
        <v>0</v>
      </c>
      <c r="E24" s="204">
        <v>0</v>
      </c>
      <c r="F24" s="204">
        <v>0</v>
      </c>
      <c r="G24" s="204">
        <v>0</v>
      </c>
    </row>
    <row r="25" spans="1:7" ht="15">
      <c r="A25" s="199" t="s">
        <v>559</v>
      </c>
      <c r="B25" s="204"/>
      <c r="C25" s="204"/>
      <c r="D25" s="204">
        <v>0</v>
      </c>
      <c r="E25" s="204"/>
      <c r="F25" s="204"/>
      <c r="G25" s="204">
        <v>0</v>
      </c>
    </row>
    <row r="26" spans="1:7" ht="15">
      <c r="A26" s="199" t="s">
        <v>602</v>
      </c>
      <c r="B26" s="204"/>
      <c r="C26" s="204"/>
      <c r="D26" s="204">
        <v>0</v>
      </c>
      <c r="E26" s="204"/>
      <c r="F26" s="204"/>
      <c r="G26" s="204">
        <v>0</v>
      </c>
    </row>
    <row r="27" spans="1:7" ht="15">
      <c r="A27" s="197" t="s">
        <v>560</v>
      </c>
      <c r="B27" s="204"/>
      <c r="C27" s="204"/>
      <c r="D27" s="204"/>
      <c r="E27" s="204"/>
      <c r="F27" s="204"/>
      <c r="G27" s="204"/>
    </row>
    <row r="28" spans="1:7" ht="45">
      <c r="A28" s="200" t="s">
        <v>603</v>
      </c>
      <c r="B28" s="204">
        <v>0</v>
      </c>
      <c r="C28" s="204">
        <v>0</v>
      </c>
      <c r="D28" s="204">
        <v>0</v>
      </c>
      <c r="E28" s="204">
        <v>0</v>
      </c>
      <c r="F28" s="204">
        <v>0</v>
      </c>
      <c r="G28" s="204">
        <v>0</v>
      </c>
    </row>
    <row r="29" spans="1:7" ht="15">
      <c r="A29" s="199" t="s">
        <v>561</v>
      </c>
      <c r="B29" s="204"/>
      <c r="C29" s="204"/>
      <c r="D29" s="204">
        <v>0</v>
      </c>
      <c r="E29" s="204"/>
      <c r="F29" s="204"/>
      <c r="G29" s="204">
        <v>0</v>
      </c>
    </row>
    <row r="30" spans="1:7" ht="15">
      <c r="A30" s="199" t="s">
        <v>562</v>
      </c>
      <c r="B30" s="204"/>
      <c r="C30" s="204"/>
      <c r="D30" s="204">
        <v>0</v>
      </c>
      <c r="E30" s="204"/>
      <c r="F30" s="204"/>
      <c r="G30" s="204">
        <v>0</v>
      </c>
    </row>
    <row r="31" spans="1:7" ht="15">
      <c r="A31" s="197" t="s">
        <v>563</v>
      </c>
      <c r="B31" s="204"/>
      <c r="C31" s="204"/>
      <c r="D31" s="204">
        <v>0</v>
      </c>
      <c r="E31" s="204"/>
      <c r="F31" s="204"/>
      <c r="G31" s="204">
        <v>0</v>
      </c>
    </row>
    <row r="32" spans="1:7" ht="15">
      <c r="A32" s="198"/>
      <c r="B32" s="205"/>
      <c r="C32" s="205"/>
      <c r="D32" s="205"/>
      <c r="E32" s="205"/>
      <c r="F32" s="205"/>
      <c r="G32" s="205"/>
    </row>
    <row r="33" spans="1:7" ht="15">
      <c r="A33" s="196" t="s">
        <v>605</v>
      </c>
      <c r="B33" s="203">
        <v>159664496.54000002</v>
      </c>
      <c r="C33" s="203">
        <v>-9796662.7100000009</v>
      </c>
      <c r="D33" s="203">
        <v>149867833.83000001</v>
      </c>
      <c r="E33" s="203">
        <v>149629916.03999999</v>
      </c>
      <c r="F33" s="203">
        <v>148939084.37</v>
      </c>
      <c r="G33" s="203">
        <v>237917.79000000656</v>
      </c>
    </row>
    <row r="34" spans="1:7" ht="15">
      <c r="A34" s="194"/>
      <c r="B34" s="206"/>
      <c r="C34" s="206"/>
      <c r="D34" s="206"/>
      <c r="E34" s="206"/>
      <c r="F34" s="206"/>
      <c r="G34" s="206"/>
    </row>
    <row r="36" spans="1:7">
      <c r="A36" s="1" t="s">
        <v>631</v>
      </c>
    </row>
  </sheetData>
  <mergeCells count="9">
    <mergeCell ref="A7:A8"/>
    <mergeCell ref="B7:F7"/>
    <mergeCell ref="G7:G8"/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4"/>
  <sheetViews>
    <sheetView tabSelected="1" zoomScale="120" zoomScaleNormal="120" workbookViewId="0">
      <selection sqref="A1:F82"/>
    </sheetView>
  </sheetViews>
  <sheetFormatPr baseColWidth="10" defaultColWidth="12" defaultRowHeight="11.25"/>
  <cols>
    <col min="1" max="1" width="65.83203125" style="1" customWidth="1"/>
    <col min="2" max="3" width="20.83203125" style="1" bestFit="1" customWidth="1"/>
    <col min="4" max="4" width="65.83203125" style="1" customWidth="1"/>
    <col min="5" max="6" width="20.83203125" style="1" bestFit="1" customWidth="1"/>
    <col min="7" max="16384" width="12" style="1"/>
  </cols>
  <sheetData>
    <row r="1" spans="1:6" ht="21">
      <c r="A1" s="207" t="s">
        <v>619</v>
      </c>
      <c r="B1" s="207"/>
      <c r="C1" s="207"/>
      <c r="D1" s="207"/>
      <c r="E1" s="207"/>
      <c r="F1" s="207"/>
    </row>
    <row r="2" spans="1:6" ht="15">
      <c r="A2" s="208" t="s">
        <v>569</v>
      </c>
      <c r="B2" s="209"/>
      <c r="C2" s="209"/>
      <c r="D2" s="209"/>
      <c r="E2" s="209"/>
      <c r="F2" s="210"/>
    </row>
    <row r="3" spans="1:6" ht="15">
      <c r="A3" s="211" t="s">
        <v>570</v>
      </c>
      <c r="B3" s="212"/>
      <c r="C3" s="212"/>
      <c r="D3" s="212"/>
      <c r="E3" s="212"/>
      <c r="F3" s="213"/>
    </row>
    <row r="4" spans="1:6" ht="15">
      <c r="A4" s="214" t="s">
        <v>632</v>
      </c>
      <c r="B4" s="215"/>
      <c r="C4" s="215"/>
      <c r="D4" s="215"/>
      <c r="E4" s="215"/>
      <c r="F4" s="216"/>
    </row>
    <row r="5" spans="1:6" ht="15">
      <c r="A5" s="217" t="s">
        <v>571</v>
      </c>
      <c r="B5" s="218"/>
      <c r="C5" s="218"/>
      <c r="D5" s="218"/>
      <c r="E5" s="218"/>
      <c r="F5" s="219"/>
    </row>
    <row r="6" spans="1:6" ht="15">
      <c r="A6" s="7" t="s">
        <v>572</v>
      </c>
      <c r="B6" s="8">
        <v>2019</v>
      </c>
      <c r="C6" s="9">
        <v>2018</v>
      </c>
      <c r="D6" s="10" t="s">
        <v>0</v>
      </c>
      <c r="E6" s="8">
        <v>2019</v>
      </c>
      <c r="F6" s="9">
        <v>2018</v>
      </c>
    </row>
    <row r="7" spans="1:6" ht="15">
      <c r="A7" s="11" t="s">
        <v>1</v>
      </c>
      <c r="B7" s="12"/>
      <c r="C7" s="12"/>
      <c r="D7" s="13" t="s">
        <v>2</v>
      </c>
      <c r="E7" s="12"/>
      <c r="F7" s="12"/>
    </row>
    <row r="8" spans="1:6" ht="15">
      <c r="A8" s="14" t="s">
        <v>3</v>
      </c>
      <c r="B8" s="15"/>
      <c r="C8" s="15"/>
      <c r="D8" s="16" t="s">
        <v>4</v>
      </c>
      <c r="E8" s="15"/>
      <c r="F8" s="15"/>
    </row>
    <row r="9" spans="1:6" ht="12.75">
      <c r="A9" s="17" t="s">
        <v>5</v>
      </c>
      <c r="B9" s="18">
        <f>SUM(B10:B16)</f>
        <v>131820967.99000001</v>
      </c>
      <c r="C9" s="18">
        <f>SUM(C10:C16)</f>
        <v>77529224.799999997</v>
      </c>
      <c r="D9" s="19" t="s">
        <v>6</v>
      </c>
      <c r="E9" s="18">
        <f>SUM(E10:E18)</f>
        <v>63540893.600000009</v>
      </c>
      <c r="F9" s="18">
        <f>SUM(F10:F18)</f>
        <v>80034658.559999987</v>
      </c>
    </row>
    <row r="10" spans="1:6" ht="15">
      <c r="A10" s="20" t="s">
        <v>7</v>
      </c>
      <c r="B10" s="91">
        <v>-222562.2</v>
      </c>
      <c r="C10" s="91">
        <v>-222562.2</v>
      </c>
      <c r="D10" s="21" t="s">
        <v>8</v>
      </c>
      <c r="E10" s="91">
        <v>-3341705.85</v>
      </c>
      <c r="F10" s="91">
        <v>-2688114.88</v>
      </c>
    </row>
    <row r="11" spans="1:6" ht="15">
      <c r="A11" s="20" t="s">
        <v>9</v>
      </c>
      <c r="B11" s="91">
        <v>93856452.930000007</v>
      </c>
      <c r="C11" s="91">
        <v>74313340.670000002</v>
      </c>
      <c r="D11" s="21" t="s">
        <v>10</v>
      </c>
      <c r="E11" s="91">
        <v>16021718.23</v>
      </c>
      <c r="F11" s="91">
        <v>16301430.960000001</v>
      </c>
    </row>
    <row r="12" spans="1:6" ht="15">
      <c r="A12" s="20" t="s">
        <v>11</v>
      </c>
      <c r="B12" s="18"/>
      <c r="C12" s="18"/>
      <c r="D12" s="21" t="s">
        <v>12</v>
      </c>
      <c r="E12" s="91">
        <v>36550905.960000001</v>
      </c>
      <c r="F12" s="91">
        <v>50942499.159999996</v>
      </c>
    </row>
    <row r="13" spans="1:6" ht="15">
      <c r="A13" s="20" t="s">
        <v>13</v>
      </c>
      <c r="B13" s="91">
        <v>33979227.229999997</v>
      </c>
      <c r="C13" s="91">
        <v>0</v>
      </c>
      <c r="D13" s="21" t="s">
        <v>14</v>
      </c>
      <c r="E13" s="91">
        <v>69600</v>
      </c>
      <c r="F13" s="91">
        <v>69600</v>
      </c>
    </row>
    <row r="14" spans="1:6" ht="12.75">
      <c r="A14" s="20" t="s">
        <v>15</v>
      </c>
      <c r="B14" s="18"/>
      <c r="C14" s="18"/>
      <c r="D14" s="21" t="s">
        <v>16</v>
      </c>
      <c r="E14" s="18"/>
      <c r="F14" s="18"/>
    </row>
    <row r="15" spans="1:6" ht="15">
      <c r="A15" s="20" t="s">
        <v>17</v>
      </c>
      <c r="B15" s="91">
        <v>4207850.03</v>
      </c>
      <c r="C15" s="91">
        <v>3438446.33</v>
      </c>
      <c r="D15" s="21" t="s">
        <v>18</v>
      </c>
      <c r="E15" s="18"/>
      <c r="F15" s="18"/>
    </row>
    <row r="16" spans="1:6" ht="15">
      <c r="A16" s="20" t="s">
        <v>19</v>
      </c>
      <c r="B16" s="18"/>
      <c r="C16" s="18"/>
      <c r="D16" s="21" t="s">
        <v>20</v>
      </c>
      <c r="E16" s="91">
        <v>9910863.3399999999</v>
      </c>
      <c r="F16" s="91">
        <v>7675909.0999999996</v>
      </c>
    </row>
    <row r="17" spans="1:6" ht="12.75">
      <c r="A17" s="17" t="s">
        <v>21</v>
      </c>
      <c r="B17" s="18">
        <f>SUM(B18:B24)</f>
        <v>14191661.989999998</v>
      </c>
      <c r="C17" s="18">
        <f>SUM(C18:C24)</f>
        <v>13449185.32</v>
      </c>
      <c r="D17" s="21" t="s">
        <v>22</v>
      </c>
      <c r="E17" s="18"/>
      <c r="F17" s="18"/>
    </row>
    <row r="18" spans="1:6" ht="13.5" customHeight="1">
      <c r="A18" s="22" t="s">
        <v>23</v>
      </c>
      <c r="B18" s="18"/>
      <c r="C18" s="18"/>
      <c r="D18" s="21" t="s">
        <v>24</v>
      </c>
      <c r="E18" s="91">
        <v>4329511.92</v>
      </c>
      <c r="F18" s="91">
        <v>7733334.2199999997</v>
      </c>
    </row>
    <row r="19" spans="1:6" ht="15">
      <c r="A19" s="22" t="s">
        <v>25</v>
      </c>
      <c r="B19" s="91">
        <v>8524752.7599999998</v>
      </c>
      <c r="C19" s="91">
        <v>7237027.5599999996</v>
      </c>
      <c r="D19" s="19" t="s">
        <v>26</v>
      </c>
      <c r="E19" s="18">
        <f>SUM(E20:E22)</f>
        <v>0</v>
      </c>
      <c r="F19" s="18">
        <f>SUM(F20:F22)</f>
        <v>0</v>
      </c>
    </row>
    <row r="20" spans="1:6" ht="15">
      <c r="A20" s="22" t="s">
        <v>27</v>
      </c>
      <c r="B20" s="91">
        <v>357633.02</v>
      </c>
      <c r="C20" s="91">
        <v>447203.66</v>
      </c>
      <c r="D20" s="21" t="s">
        <v>28</v>
      </c>
      <c r="E20" s="91">
        <v>0</v>
      </c>
      <c r="F20" s="91">
        <v>0</v>
      </c>
    </row>
    <row r="21" spans="1:6" ht="15">
      <c r="A21" s="22" t="s">
        <v>29</v>
      </c>
      <c r="B21" s="91">
        <v>361498.22</v>
      </c>
      <c r="C21" s="91">
        <v>0</v>
      </c>
      <c r="D21" s="21" t="s">
        <v>30</v>
      </c>
      <c r="E21" s="91">
        <v>0</v>
      </c>
      <c r="F21" s="91">
        <v>0</v>
      </c>
    </row>
    <row r="22" spans="1:6" ht="15">
      <c r="A22" s="22" t="s">
        <v>31</v>
      </c>
      <c r="B22" s="91">
        <v>12423.28</v>
      </c>
      <c r="C22" s="91">
        <v>18423.28</v>
      </c>
      <c r="D22" s="21" t="s">
        <v>32</v>
      </c>
      <c r="E22" s="91">
        <v>0</v>
      </c>
      <c r="F22" s="91">
        <v>0</v>
      </c>
    </row>
    <row r="23" spans="1:6" ht="12.75">
      <c r="A23" s="22" t="s">
        <v>33</v>
      </c>
      <c r="B23" s="18"/>
      <c r="C23" s="18"/>
      <c r="D23" s="19" t="s">
        <v>34</v>
      </c>
      <c r="E23" s="18">
        <f>E24+E25</f>
        <v>0</v>
      </c>
      <c r="F23" s="18">
        <f>F24+F25</f>
        <v>0</v>
      </c>
    </row>
    <row r="24" spans="1:6" ht="15">
      <c r="A24" s="22" t="s">
        <v>35</v>
      </c>
      <c r="B24" s="91">
        <v>4935354.71</v>
      </c>
      <c r="C24" s="91">
        <v>5746530.8200000003</v>
      </c>
      <c r="D24" s="21" t="s">
        <v>36</v>
      </c>
      <c r="E24" s="91">
        <v>0</v>
      </c>
      <c r="F24" s="91">
        <v>0</v>
      </c>
    </row>
    <row r="25" spans="1:6" ht="15">
      <c r="A25" s="17" t="s">
        <v>37</v>
      </c>
      <c r="B25" s="18">
        <f>SUM(B26:B30)</f>
        <v>27417859.959999997</v>
      </c>
      <c r="C25" s="18">
        <f>SUM(C26:C30)</f>
        <v>23264153.549999997</v>
      </c>
      <c r="D25" s="21" t="s">
        <v>38</v>
      </c>
      <c r="E25" s="91">
        <v>0</v>
      </c>
      <c r="F25" s="91">
        <v>0</v>
      </c>
    </row>
    <row r="26" spans="1:6" ht="15">
      <c r="A26" s="22" t="s">
        <v>39</v>
      </c>
      <c r="B26" s="91">
        <v>2234521.54</v>
      </c>
      <c r="C26" s="91">
        <v>3121409.19</v>
      </c>
      <c r="D26" s="19" t="s">
        <v>40</v>
      </c>
      <c r="E26" s="91">
        <v>0</v>
      </c>
      <c r="F26" s="91">
        <v>0</v>
      </c>
    </row>
    <row r="27" spans="1:6" ht="15">
      <c r="A27" s="22" t="s">
        <v>41</v>
      </c>
      <c r="B27" s="91">
        <v>1995070.67</v>
      </c>
      <c r="C27" s="91">
        <v>1995070.67</v>
      </c>
      <c r="D27" s="19" t="s">
        <v>42</v>
      </c>
      <c r="E27" s="18">
        <f>SUM(E28:E30)</f>
        <v>192137.35</v>
      </c>
      <c r="F27" s="18">
        <f>SUM(F28:F30)</f>
        <v>192137.35</v>
      </c>
    </row>
    <row r="28" spans="1:6" ht="15">
      <c r="A28" s="22" t="s">
        <v>43</v>
      </c>
      <c r="B28" s="91">
        <v>0.01</v>
      </c>
      <c r="C28" s="91">
        <v>0.01</v>
      </c>
      <c r="D28" s="21" t="s">
        <v>44</v>
      </c>
      <c r="E28" s="91">
        <v>192137.35</v>
      </c>
      <c r="F28" s="91">
        <v>192137.35</v>
      </c>
    </row>
    <row r="29" spans="1:6" ht="15">
      <c r="A29" s="22" t="s">
        <v>45</v>
      </c>
      <c r="B29" s="91">
        <v>23188267.739999998</v>
      </c>
      <c r="C29" s="91">
        <v>18147673.68</v>
      </c>
      <c r="D29" s="21" t="s">
        <v>46</v>
      </c>
      <c r="E29" s="91">
        <v>0</v>
      </c>
      <c r="F29" s="91">
        <v>0</v>
      </c>
    </row>
    <row r="30" spans="1:6" ht="15">
      <c r="A30" s="22" t="s">
        <v>47</v>
      </c>
      <c r="B30" s="18"/>
      <c r="C30" s="18"/>
      <c r="D30" s="21" t="s">
        <v>48</v>
      </c>
      <c r="E30" s="91">
        <v>0</v>
      </c>
      <c r="F30" s="91">
        <v>0</v>
      </c>
    </row>
    <row r="31" spans="1:6" ht="12.75">
      <c r="A31" s="17" t="s">
        <v>49</v>
      </c>
      <c r="B31" s="18">
        <f>SUM(B32:B36)</f>
        <v>0</v>
      </c>
      <c r="C31" s="18">
        <f>SUM(C32:C36)</f>
        <v>0</v>
      </c>
      <c r="D31" s="19" t="s">
        <v>50</v>
      </c>
      <c r="E31" s="18">
        <f>SUM(E32:E37)</f>
        <v>754821.09000000008</v>
      </c>
      <c r="F31" s="18">
        <f>SUM(F32:F37)</f>
        <v>754821.09000000008</v>
      </c>
    </row>
    <row r="32" spans="1:6" ht="15">
      <c r="A32" s="22" t="s">
        <v>51</v>
      </c>
      <c r="B32" s="91">
        <v>0</v>
      </c>
      <c r="C32" s="91">
        <v>0</v>
      </c>
      <c r="D32" s="21" t="s">
        <v>52</v>
      </c>
      <c r="E32" s="91">
        <v>110305.66</v>
      </c>
      <c r="F32" s="91">
        <v>110305.66</v>
      </c>
    </row>
    <row r="33" spans="1:6" ht="15">
      <c r="A33" s="22" t="s">
        <v>53</v>
      </c>
      <c r="B33" s="18"/>
      <c r="C33" s="18"/>
      <c r="D33" s="21" t="s">
        <v>54</v>
      </c>
      <c r="E33" s="91">
        <v>644515.43000000005</v>
      </c>
      <c r="F33" s="91">
        <v>644515.43000000005</v>
      </c>
    </row>
    <row r="34" spans="1:6" ht="12.75">
      <c r="A34" s="22" t="s">
        <v>55</v>
      </c>
      <c r="B34" s="18"/>
      <c r="C34" s="18"/>
      <c r="D34" s="21" t="s">
        <v>56</v>
      </c>
      <c r="E34" s="18"/>
      <c r="F34" s="18"/>
    </row>
    <row r="35" spans="1:6" ht="12.75">
      <c r="A35" s="22" t="s">
        <v>57</v>
      </c>
      <c r="B35" s="18"/>
      <c r="C35" s="18"/>
      <c r="D35" s="21" t="s">
        <v>58</v>
      </c>
      <c r="E35" s="18"/>
      <c r="F35" s="18"/>
    </row>
    <row r="36" spans="1:6" ht="12.75">
      <c r="A36" s="22" t="s">
        <v>59</v>
      </c>
      <c r="B36" s="18"/>
      <c r="C36" s="18"/>
      <c r="D36" s="21" t="s">
        <v>60</v>
      </c>
      <c r="E36" s="18"/>
      <c r="F36" s="18"/>
    </row>
    <row r="37" spans="1:6" ht="15">
      <c r="A37" s="17" t="s">
        <v>61</v>
      </c>
      <c r="B37" s="91">
        <v>6001579.9699999997</v>
      </c>
      <c r="C37" s="91">
        <v>6001579.9699999997</v>
      </c>
      <c r="D37" s="21" t="s">
        <v>62</v>
      </c>
      <c r="E37" s="18"/>
      <c r="F37" s="18"/>
    </row>
    <row r="38" spans="1:6" ht="12.75">
      <c r="A38" s="17" t="s">
        <v>573</v>
      </c>
      <c r="B38" s="18">
        <f>SUM(B39:B40)</f>
        <v>0</v>
      </c>
      <c r="C38" s="18">
        <f>SUM(C39:C40)</f>
        <v>0</v>
      </c>
      <c r="D38" s="19" t="s">
        <v>63</v>
      </c>
      <c r="E38" s="18">
        <f>SUM(E39:E41)</f>
        <v>0</v>
      </c>
      <c r="F38" s="18">
        <f>SUM(F39:F41)</f>
        <v>0</v>
      </c>
    </row>
    <row r="39" spans="1:6" ht="15">
      <c r="A39" s="22" t="s">
        <v>64</v>
      </c>
      <c r="B39" s="91">
        <v>0</v>
      </c>
      <c r="C39" s="91">
        <v>0</v>
      </c>
      <c r="D39" s="21" t="s">
        <v>65</v>
      </c>
      <c r="E39" s="91">
        <v>0</v>
      </c>
      <c r="F39" s="91">
        <v>0</v>
      </c>
    </row>
    <row r="40" spans="1:6" ht="15">
      <c r="A40" s="22" t="s">
        <v>66</v>
      </c>
      <c r="B40" s="91">
        <v>0</v>
      </c>
      <c r="C40" s="91">
        <v>0</v>
      </c>
      <c r="D40" s="21" t="s">
        <v>67</v>
      </c>
      <c r="E40" s="91">
        <v>0</v>
      </c>
      <c r="F40" s="91">
        <v>0</v>
      </c>
    </row>
    <row r="41" spans="1:6" ht="15">
      <c r="A41" s="17" t="s">
        <v>68</v>
      </c>
      <c r="B41" s="18">
        <f>SUM(B42:B45)</f>
        <v>0</v>
      </c>
      <c r="C41" s="18">
        <f>SUM(C42:C45)</f>
        <v>0</v>
      </c>
      <c r="D41" s="21" t="s">
        <v>69</v>
      </c>
      <c r="E41" s="91">
        <v>0</v>
      </c>
      <c r="F41" s="91">
        <v>0</v>
      </c>
    </row>
    <row r="42" spans="1:6" ht="12.75">
      <c r="A42" s="22" t="s">
        <v>70</v>
      </c>
      <c r="B42" s="18"/>
      <c r="C42" s="18"/>
      <c r="D42" s="19" t="s">
        <v>71</v>
      </c>
      <c r="E42" s="18">
        <f>SUM(E43:E45)</f>
        <v>21940541.719999999</v>
      </c>
      <c r="F42" s="18">
        <f>SUM(F43:F45)</f>
        <v>6826685.1200000001</v>
      </c>
    </row>
    <row r="43" spans="1:6" ht="15">
      <c r="A43" s="22" t="s">
        <v>72</v>
      </c>
      <c r="B43" s="18"/>
      <c r="C43" s="18"/>
      <c r="D43" s="21" t="s">
        <v>73</v>
      </c>
      <c r="E43" s="91">
        <v>21937284.68</v>
      </c>
      <c r="F43" s="91">
        <v>6823428.0800000001</v>
      </c>
    </row>
    <row r="44" spans="1:6" ht="15">
      <c r="A44" s="22" t="s">
        <v>74</v>
      </c>
      <c r="B44" s="18"/>
      <c r="C44" s="18"/>
      <c r="D44" s="21" t="s">
        <v>75</v>
      </c>
      <c r="E44" s="91">
        <v>0</v>
      </c>
      <c r="F44" s="91">
        <v>0</v>
      </c>
    </row>
    <row r="45" spans="1:6" ht="15">
      <c r="A45" s="22" t="s">
        <v>76</v>
      </c>
      <c r="B45" s="18"/>
      <c r="C45" s="18"/>
      <c r="D45" s="21" t="s">
        <v>77</v>
      </c>
      <c r="E45" s="91">
        <v>3257.04</v>
      </c>
      <c r="F45" s="91">
        <v>3257.04</v>
      </c>
    </row>
    <row r="46" spans="1:6" ht="12.75">
      <c r="A46" s="15"/>
      <c r="B46" s="23"/>
      <c r="C46" s="23"/>
      <c r="D46" s="24"/>
      <c r="E46" s="23"/>
      <c r="F46" s="23"/>
    </row>
    <row r="47" spans="1:6" ht="15">
      <c r="A47" s="25" t="s">
        <v>78</v>
      </c>
      <c r="B47" s="26">
        <f>B9+B17+B25+B31+B37+B38+B41</f>
        <v>179432069.91000003</v>
      </c>
      <c r="C47" s="26">
        <f>C9+C17+C25+C31+C37+C38+C41</f>
        <v>120244143.64</v>
      </c>
      <c r="D47" s="27" t="s">
        <v>79</v>
      </c>
      <c r="E47" s="26">
        <f>E9+E19+E23+E26+E27+E31+E38+E42</f>
        <v>86428393.76000002</v>
      </c>
      <c r="F47" s="26">
        <f>F9+F19+F23+F26+F27+F31+F38+F42</f>
        <v>87808302.11999999</v>
      </c>
    </row>
    <row r="48" spans="1:6" ht="12.75">
      <c r="A48" s="15"/>
      <c r="B48" s="23"/>
      <c r="C48" s="23"/>
      <c r="D48" s="24"/>
      <c r="E48" s="23"/>
      <c r="F48" s="23"/>
    </row>
    <row r="49" spans="1:6" ht="15">
      <c r="A49" s="14" t="s">
        <v>80</v>
      </c>
      <c r="B49" s="23"/>
      <c r="C49" s="23"/>
      <c r="D49" s="27" t="s">
        <v>81</v>
      </c>
      <c r="E49" s="23"/>
      <c r="F49" s="23"/>
    </row>
    <row r="50" spans="1:6" ht="15">
      <c r="A50" s="17" t="s">
        <v>82</v>
      </c>
      <c r="B50" s="91">
        <v>21311</v>
      </c>
      <c r="C50" s="91">
        <v>21311</v>
      </c>
      <c r="D50" s="19" t="s">
        <v>83</v>
      </c>
      <c r="E50" s="91">
        <v>0</v>
      </c>
      <c r="F50" s="91">
        <v>0</v>
      </c>
    </row>
    <row r="51" spans="1:6" ht="12.75" customHeight="1">
      <c r="A51" s="17" t="s">
        <v>84</v>
      </c>
      <c r="B51" s="91">
        <v>587920.09</v>
      </c>
      <c r="C51" s="91">
        <v>587920.09</v>
      </c>
      <c r="D51" s="19" t="s">
        <v>85</v>
      </c>
      <c r="E51" s="91">
        <v>0</v>
      </c>
      <c r="F51" s="91">
        <v>0</v>
      </c>
    </row>
    <row r="52" spans="1:6" ht="15">
      <c r="A52" s="17" t="s">
        <v>86</v>
      </c>
      <c r="B52" s="91">
        <v>1543310023.74</v>
      </c>
      <c r="C52" s="91">
        <v>1408837414.6500001</v>
      </c>
      <c r="D52" s="19" t="s">
        <v>87</v>
      </c>
      <c r="E52" s="91">
        <v>24000000</v>
      </c>
      <c r="F52" s="91">
        <v>0</v>
      </c>
    </row>
    <row r="53" spans="1:6" ht="15">
      <c r="A53" s="17" t="s">
        <v>88</v>
      </c>
      <c r="B53" s="91">
        <v>75297371.980000004</v>
      </c>
      <c r="C53" s="91">
        <v>64177783.450000003</v>
      </c>
      <c r="D53" s="19" t="s">
        <v>89</v>
      </c>
      <c r="E53" s="91">
        <v>0</v>
      </c>
      <c r="F53" s="91">
        <v>0</v>
      </c>
    </row>
    <row r="54" spans="1:6" ht="15">
      <c r="A54" s="17" t="s">
        <v>90</v>
      </c>
      <c r="B54" s="91">
        <v>918579.92</v>
      </c>
      <c r="C54" s="91">
        <v>699181.92</v>
      </c>
      <c r="D54" s="19" t="s">
        <v>91</v>
      </c>
      <c r="E54" s="91">
        <v>0</v>
      </c>
      <c r="F54" s="91">
        <v>0</v>
      </c>
    </row>
    <row r="55" spans="1:6" ht="15">
      <c r="A55" s="17" t="s">
        <v>92</v>
      </c>
      <c r="B55" s="91">
        <v>-8445319.7200000007</v>
      </c>
      <c r="C55" s="91">
        <v>-8445319.7200000007</v>
      </c>
      <c r="D55" s="28" t="s">
        <v>93</v>
      </c>
      <c r="E55" s="91">
        <v>0</v>
      </c>
      <c r="F55" s="91">
        <v>0</v>
      </c>
    </row>
    <row r="56" spans="1:6" ht="15">
      <c r="A56" s="17" t="s">
        <v>94</v>
      </c>
      <c r="B56" s="91">
        <v>19862173.489999998</v>
      </c>
      <c r="C56" s="91">
        <v>19587173.489999998</v>
      </c>
      <c r="D56" s="24"/>
      <c r="E56" s="23"/>
      <c r="F56" s="23"/>
    </row>
    <row r="57" spans="1:6" ht="15">
      <c r="A57" s="17" t="s">
        <v>95</v>
      </c>
      <c r="B57" s="91">
        <v>0</v>
      </c>
      <c r="C57" s="91">
        <v>0</v>
      </c>
      <c r="D57" s="27" t="s">
        <v>96</v>
      </c>
      <c r="E57" s="26">
        <f>SUM(E50:E55)</f>
        <v>24000000</v>
      </c>
      <c r="F57" s="26">
        <f>SUM(F50:F55)</f>
        <v>0</v>
      </c>
    </row>
    <row r="58" spans="1:6" ht="15">
      <c r="A58" s="17" t="s">
        <v>97</v>
      </c>
      <c r="B58" s="91">
        <v>0</v>
      </c>
      <c r="C58" s="91">
        <v>0</v>
      </c>
      <c r="D58" s="24"/>
      <c r="E58" s="23"/>
      <c r="F58" s="23"/>
    </row>
    <row r="59" spans="1:6" ht="15">
      <c r="A59" s="15"/>
      <c r="B59" s="23"/>
      <c r="C59" s="23"/>
      <c r="D59" s="27" t="s">
        <v>98</v>
      </c>
      <c r="E59" s="26">
        <f>E47+E57</f>
        <v>110428393.76000002</v>
      </c>
      <c r="F59" s="26">
        <f>F47+F57</f>
        <v>87808302.11999999</v>
      </c>
    </row>
    <row r="60" spans="1:6" ht="15">
      <c r="A60" s="25" t="s">
        <v>99</v>
      </c>
      <c r="B60" s="26">
        <f>SUM(B50:B58)</f>
        <v>1631552060.5</v>
      </c>
      <c r="C60" s="26">
        <f>SUM(C50:C58)</f>
        <v>1485465464.8800001</v>
      </c>
      <c r="D60" s="24"/>
      <c r="E60" s="23"/>
      <c r="F60" s="23"/>
    </row>
    <row r="61" spans="1:6" ht="15">
      <c r="A61" s="15"/>
      <c r="B61" s="23"/>
      <c r="C61" s="23"/>
      <c r="D61" s="29" t="s">
        <v>100</v>
      </c>
      <c r="E61" s="23"/>
      <c r="F61" s="23"/>
    </row>
    <row r="62" spans="1:6" ht="15">
      <c r="A62" s="25" t="s">
        <v>101</v>
      </c>
      <c r="B62" s="26">
        <f>SUM(B47+B60)</f>
        <v>1810984130.4100001</v>
      </c>
      <c r="C62" s="26">
        <f>SUM(C47+C60)</f>
        <v>1605709608.5200002</v>
      </c>
      <c r="D62" s="24"/>
      <c r="E62" s="23"/>
      <c r="F62" s="23"/>
    </row>
    <row r="63" spans="1:6" ht="12.75">
      <c r="A63" s="15"/>
      <c r="B63" s="30"/>
      <c r="C63" s="30"/>
      <c r="D63" s="31" t="s">
        <v>102</v>
      </c>
      <c r="E63" s="18">
        <f>SUM(E64:E66)</f>
        <v>18252375.280000001</v>
      </c>
      <c r="F63" s="18">
        <f>SUM(F64:F66)</f>
        <v>17992675.280000001</v>
      </c>
    </row>
    <row r="64" spans="1:6" ht="15">
      <c r="A64" s="15"/>
      <c r="B64" s="30"/>
      <c r="C64" s="30"/>
      <c r="D64" s="32" t="s">
        <v>103</v>
      </c>
      <c r="E64" s="91">
        <v>-39681.589999999997</v>
      </c>
      <c r="F64" s="91">
        <v>-39681.589999999997</v>
      </c>
    </row>
    <row r="65" spans="1:6" ht="15">
      <c r="A65" s="15"/>
      <c r="B65" s="30"/>
      <c r="C65" s="30"/>
      <c r="D65" s="33" t="s">
        <v>104</v>
      </c>
      <c r="E65" s="91">
        <v>18292056.870000001</v>
      </c>
      <c r="F65" s="91">
        <v>18032356.870000001</v>
      </c>
    </row>
    <row r="66" spans="1:6" ht="15">
      <c r="A66" s="15"/>
      <c r="B66" s="30"/>
      <c r="C66" s="30"/>
      <c r="D66" s="32" t="s">
        <v>105</v>
      </c>
      <c r="E66" s="91">
        <v>0</v>
      </c>
      <c r="F66" s="91">
        <v>0</v>
      </c>
    </row>
    <row r="67" spans="1:6" ht="12.75">
      <c r="A67" s="15"/>
      <c r="B67" s="30"/>
      <c r="C67" s="30"/>
      <c r="D67" s="24"/>
      <c r="E67" s="23"/>
      <c r="F67" s="23"/>
    </row>
    <row r="68" spans="1:6" ht="12.75">
      <c r="A68" s="15"/>
      <c r="B68" s="30"/>
      <c r="C68" s="30"/>
      <c r="D68" s="31" t="s">
        <v>106</v>
      </c>
      <c r="E68" s="18">
        <f>SUM(E69:E73)</f>
        <v>1682303361.3699999</v>
      </c>
      <c r="F68" s="18">
        <f>SUM(F69:F73)</f>
        <v>1499908631.1199999</v>
      </c>
    </row>
    <row r="69" spans="1:6" ht="15">
      <c r="A69" s="34"/>
      <c r="B69" s="30"/>
      <c r="C69" s="30"/>
      <c r="D69" s="32" t="s">
        <v>107</v>
      </c>
      <c r="E69" s="91">
        <v>189515378.34999999</v>
      </c>
      <c r="F69" s="91">
        <v>166547347.13</v>
      </c>
    </row>
    <row r="70" spans="1:6" ht="15">
      <c r="A70" s="34"/>
      <c r="B70" s="30"/>
      <c r="C70" s="30"/>
      <c r="D70" s="32" t="s">
        <v>108</v>
      </c>
      <c r="E70" s="91">
        <v>1492787983.02</v>
      </c>
      <c r="F70" s="91">
        <v>1333361283.99</v>
      </c>
    </row>
    <row r="71" spans="1:6" ht="15">
      <c r="A71" s="34"/>
      <c r="B71" s="30"/>
      <c r="C71" s="30"/>
      <c r="D71" s="32" t="s">
        <v>109</v>
      </c>
      <c r="E71" s="91">
        <v>0</v>
      </c>
      <c r="F71" s="91">
        <v>0</v>
      </c>
    </row>
    <row r="72" spans="1:6" ht="15">
      <c r="A72" s="34"/>
      <c r="B72" s="30"/>
      <c r="C72" s="30"/>
      <c r="D72" s="32" t="s">
        <v>110</v>
      </c>
      <c r="E72" s="91">
        <v>0</v>
      </c>
      <c r="F72" s="91">
        <v>0</v>
      </c>
    </row>
    <row r="73" spans="1:6" ht="15">
      <c r="A73" s="34"/>
      <c r="B73" s="30"/>
      <c r="C73" s="30"/>
      <c r="D73" s="32" t="s">
        <v>111</v>
      </c>
      <c r="E73" s="91">
        <v>0</v>
      </c>
      <c r="F73" s="91">
        <v>0</v>
      </c>
    </row>
    <row r="74" spans="1:6" ht="12.75">
      <c r="A74" s="34"/>
      <c r="B74" s="30"/>
      <c r="C74" s="30"/>
      <c r="D74" s="24"/>
      <c r="E74" s="23"/>
      <c r="F74" s="23"/>
    </row>
    <row r="75" spans="1:6" ht="12.75">
      <c r="A75" s="34"/>
      <c r="B75" s="30"/>
      <c r="C75" s="30"/>
      <c r="D75" s="31" t="s">
        <v>574</v>
      </c>
      <c r="E75" s="18">
        <f>E76+E77</f>
        <v>0</v>
      </c>
      <c r="F75" s="18">
        <f>F76+F77</f>
        <v>0</v>
      </c>
    </row>
    <row r="76" spans="1:6" ht="15">
      <c r="A76" s="34"/>
      <c r="B76" s="30"/>
      <c r="C76" s="30"/>
      <c r="D76" s="19" t="s">
        <v>112</v>
      </c>
      <c r="E76" s="91">
        <v>0</v>
      </c>
      <c r="F76" s="91">
        <v>0</v>
      </c>
    </row>
    <row r="77" spans="1:6" ht="15">
      <c r="A77" s="34"/>
      <c r="B77" s="30"/>
      <c r="C77" s="30"/>
      <c r="D77" s="19" t="s">
        <v>113</v>
      </c>
      <c r="E77" s="91">
        <v>0</v>
      </c>
      <c r="F77" s="91">
        <v>0</v>
      </c>
    </row>
    <row r="78" spans="1:6" ht="12.75">
      <c r="A78" s="34"/>
      <c r="B78" s="30"/>
      <c r="C78" s="30"/>
      <c r="D78" s="24"/>
      <c r="E78" s="23"/>
      <c r="F78" s="23"/>
    </row>
    <row r="79" spans="1:6" ht="15">
      <c r="A79" s="34"/>
      <c r="B79" s="30"/>
      <c r="C79" s="30"/>
      <c r="D79" s="27" t="s">
        <v>114</v>
      </c>
      <c r="E79" s="26">
        <f>E63+E68+E75</f>
        <v>1700555736.6499999</v>
      </c>
      <c r="F79" s="26">
        <f>F63+F68+F75</f>
        <v>1517901306.3999999</v>
      </c>
    </row>
    <row r="80" spans="1:6" ht="12.75">
      <c r="A80" s="34"/>
      <c r="B80" s="30"/>
      <c r="C80" s="30"/>
      <c r="D80" s="24"/>
      <c r="E80" s="23"/>
      <c r="F80" s="23"/>
    </row>
    <row r="81" spans="1:6" ht="15">
      <c r="A81" s="34"/>
      <c r="B81" s="30"/>
      <c r="C81" s="30"/>
      <c r="D81" s="27" t="s">
        <v>115</v>
      </c>
      <c r="E81" s="26">
        <f>E59+E79</f>
        <v>1810984130.4099998</v>
      </c>
      <c r="F81" s="26">
        <f>F59+F79</f>
        <v>1605709608.5199997</v>
      </c>
    </row>
    <row r="82" spans="1:6" ht="12.75">
      <c r="A82" s="35"/>
      <c r="B82" s="36"/>
      <c r="C82" s="36"/>
      <c r="D82" s="37"/>
      <c r="E82" s="37"/>
      <c r="F82" s="37"/>
    </row>
    <row r="84" spans="1:6">
      <c r="A84" s="1" t="s">
        <v>631</v>
      </c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0"/>
  <sheetViews>
    <sheetView workbookViewId="0">
      <selection sqref="A1:H45"/>
    </sheetView>
  </sheetViews>
  <sheetFormatPr baseColWidth="10" defaultColWidth="12" defaultRowHeight="11.25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26.25">
      <c r="A1" s="221" t="s">
        <v>620</v>
      </c>
      <c r="B1" s="221"/>
      <c r="C1" s="221"/>
      <c r="D1" s="221"/>
      <c r="E1" s="221"/>
      <c r="F1" s="221"/>
      <c r="G1" s="221"/>
      <c r="H1" s="221"/>
    </row>
    <row r="2" spans="1:8" ht="15">
      <c r="A2" s="222" t="s">
        <v>569</v>
      </c>
      <c r="B2" s="223"/>
      <c r="C2" s="223"/>
      <c r="D2" s="223"/>
      <c r="E2" s="223"/>
      <c r="F2" s="223"/>
      <c r="G2" s="223"/>
      <c r="H2" s="224"/>
    </row>
    <row r="3" spans="1:8" ht="15">
      <c r="A3" s="225" t="s">
        <v>575</v>
      </c>
      <c r="B3" s="226"/>
      <c r="C3" s="226"/>
      <c r="D3" s="226"/>
      <c r="E3" s="226"/>
      <c r="F3" s="226"/>
      <c r="G3" s="226"/>
      <c r="H3" s="227"/>
    </row>
    <row r="4" spans="1:8" ht="15">
      <c r="A4" s="228" t="s">
        <v>633</v>
      </c>
      <c r="B4" s="229"/>
      <c r="C4" s="229"/>
      <c r="D4" s="229"/>
      <c r="E4" s="229"/>
      <c r="F4" s="229"/>
      <c r="G4" s="229"/>
      <c r="H4" s="230"/>
    </row>
    <row r="5" spans="1:8" ht="15">
      <c r="A5" s="231" t="s">
        <v>571</v>
      </c>
      <c r="B5" s="232"/>
      <c r="C5" s="232"/>
      <c r="D5" s="232"/>
      <c r="E5" s="232"/>
      <c r="F5" s="232"/>
      <c r="G5" s="232"/>
      <c r="H5" s="233"/>
    </row>
    <row r="6" spans="1:8" ht="60">
      <c r="A6" s="93" t="s">
        <v>117</v>
      </c>
      <c r="B6" s="94" t="s">
        <v>576</v>
      </c>
      <c r="C6" s="93" t="s">
        <v>118</v>
      </c>
      <c r="D6" s="93" t="s">
        <v>119</v>
      </c>
      <c r="E6" s="93" t="s">
        <v>120</v>
      </c>
      <c r="F6" s="93" t="s">
        <v>121</v>
      </c>
      <c r="G6" s="93" t="s">
        <v>122</v>
      </c>
      <c r="H6" s="92" t="s">
        <v>123</v>
      </c>
    </row>
    <row r="7" spans="1:8" ht="15">
      <c r="A7" s="52"/>
      <c r="B7" s="52"/>
      <c r="C7" s="52"/>
      <c r="D7" s="52"/>
      <c r="E7" s="52"/>
      <c r="F7" s="52"/>
      <c r="G7" s="52"/>
      <c r="H7" s="52"/>
    </row>
    <row r="8" spans="1:8" ht="15">
      <c r="A8" s="63" t="s">
        <v>124</v>
      </c>
      <c r="B8" s="68">
        <v>0</v>
      </c>
      <c r="C8" s="68">
        <v>30000000</v>
      </c>
      <c r="D8" s="68">
        <v>6000000</v>
      </c>
      <c r="E8" s="68">
        <v>0</v>
      </c>
      <c r="F8" s="68">
        <v>24000000</v>
      </c>
      <c r="G8" s="68">
        <v>0</v>
      </c>
      <c r="H8" s="68">
        <v>0</v>
      </c>
    </row>
    <row r="9" spans="1:8" ht="15">
      <c r="A9" s="64" t="s">
        <v>125</v>
      </c>
      <c r="B9" s="69">
        <v>0</v>
      </c>
      <c r="C9" s="69">
        <v>6000000</v>
      </c>
      <c r="D9" s="69">
        <v>6000000</v>
      </c>
      <c r="E9" s="69">
        <v>0</v>
      </c>
      <c r="F9" s="69">
        <v>6000000</v>
      </c>
      <c r="G9" s="69">
        <v>0</v>
      </c>
      <c r="H9" s="69">
        <v>0</v>
      </c>
    </row>
    <row r="10" spans="1:8" ht="15">
      <c r="A10" s="65" t="s">
        <v>126</v>
      </c>
      <c r="B10" s="69"/>
      <c r="C10" s="69"/>
      <c r="D10" s="69">
        <v>6000000</v>
      </c>
      <c r="E10" s="69"/>
      <c r="F10" s="69">
        <v>6000000</v>
      </c>
      <c r="G10" s="69"/>
      <c r="H10" s="69"/>
    </row>
    <row r="11" spans="1:8" ht="15">
      <c r="A11" s="65" t="s">
        <v>127</v>
      </c>
      <c r="B11" s="69"/>
      <c r="C11" s="69"/>
      <c r="D11" s="69"/>
      <c r="E11" s="69"/>
      <c r="F11" s="69">
        <v>0</v>
      </c>
      <c r="G11" s="69"/>
      <c r="H11" s="69"/>
    </row>
    <row r="12" spans="1:8" ht="15">
      <c r="A12" s="65" t="s">
        <v>128</v>
      </c>
      <c r="B12" s="69"/>
      <c r="C12" s="69"/>
      <c r="D12" s="69"/>
      <c r="E12" s="69"/>
      <c r="F12" s="69">
        <v>0</v>
      </c>
      <c r="G12" s="69"/>
      <c r="H12" s="69"/>
    </row>
    <row r="13" spans="1:8" ht="15">
      <c r="A13" s="64" t="s">
        <v>129</v>
      </c>
      <c r="B13" s="69">
        <v>0</v>
      </c>
      <c r="C13" s="69">
        <v>24000000</v>
      </c>
      <c r="D13" s="69">
        <v>0</v>
      </c>
      <c r="E13" s="69">
        <v>0</v>
      </c>
      <c r="F13" s="69">
        <v>24000000</v>
      </c>
      <c r="G13" s="69">
        <v>0</v>
      </c>
      <c r="H13" s="69">
        <v>0</v>
      </c>
    </row>
    <row r="14" spans="1:8" ht="15">
      <c r="A14" s="65" t="s">
        <v>130</v>
      </c>
      <c r="B14" s="69">
        <v>0</v>
      </c>
      <c r="C14" s="69">
        <v>24000000</v>
      </c>
      <c r="D14" s="69"/>
      <c r="E14" s="69"/>
      <c r="F14" s="69">
        <v>24000000</v>
      </c>
      <c r="G14" s="69"/>
      <c r="H14" s="69"/>
    </row>
    <row r="15" spans="1:8" ht="16.5" customHeight="1">
      <c r="A15" s="65" t="s">
        <v>131</v>
      </c>
      <c r="B15" s="69">
        <v>0</v>
      </c>
      <c r="C15" s="69">
        <v>0</v>
      </c>
      <c r="D15" s="69"/>
      <c r="E15" s="69"/>
      <c r="F15" s="69">
        <v>0</v>
      </c>
      <c r="G15" s="69"/>
      <c r="H15" s="69"/>
    </row>
    <row r="16" spans="1:8" ht="15">
      <c r="A16" s="65" t="s">
        <v>132</v>
      </c>
      <c r="B16" s="69">
        <v>0</v>
      </c>
      <c r="C16" s="69">
        <v>0</v>
      </c>
      <c r="D16" s="69"/>
      <c r="E16" s="69"/>
      <c r="F16" s="69">
        <v>0</v>
      </c>
      <c r="G16" s="69"/>
      <c r="H16" s="69"/>
    </row>
    <row r="17" spans="1:8" ht="16.5" customHeight="1">
      <c r="A17" s="56"/>
      <c r="B17" s="70"/>
      <c r="C17" s="70"/>
      <c r="D17" s="70"/>
      <c r="E17" s="70"/>
      <c r="F17" s="70"/>
      <c r="G17" s="70"/>
      <c r="H17" s="70"/>
    </row>
    <row r="18" spans="1:8" ht="15">
      <c r="A18" s="63" t="s">
        <v>133</v>
      </c>
      <c r="B18" s="68"/>
      <c r="C18" s="71"/>
      <c r="D18" s="71"/>
      <c r="E18" s="71"/>
      <c r="F18" s="68">
        <v>0</v>
      </c>
      <c r="G18" s="71"/>
      <c r="H18" s="71"/>
    </row>
    <row r="19" spans="1:8" ht="15">
      <c r="A19" s="60"/>
      <c r="B19" s="72"/>
      <c r="C19" s="72"/>
      <c r="D19" s="72"/>
      <c r="E19" s="72"/>
      <c r="F19" s="72"/>
      <c r="G19" s="72"/>
      <c r="H19" s="72"/>
    </row>
    <row r="20" spans="1:8" ht="15">
      <c r="A20" s="63" t="s">
        <v>134</v>
      </c>
      <c r="B20" s="68">
        <v>0</v>
      </c>
      <c r="C20" s="68">
        <v>30000000</v>
      </c>
      <c r="D20" s="68">
        <v>6000000</v>
      </c>
      <c r="E20" s="68">
        <v>0</v>
      </c>
      <c r="F20" s="68">
        <v>24000000</v>
      </c>
      <c r="G20" s="68">
        <v>0</v>
      </c>
      <c r="H20" s="68">
        <v>0</v>
      </c>
    </row>
    <row r="21" spans="1:8" ht="5.0999999999999996" customHeight="1">
      <c r="A21" s="56"/>
      <c r="B21" s="73"/>
      <c r="C21" s="73"/>
      <c r="D21" s="73"/>
      <c r="E21" s="73"/>
      <c r="F21" s="73"/>
      <c r="G21" s="73"/>
      <c r="H21" s="73"/>
    </row>
    <row r="22" spans="1:8" ht="16.5" customHeight="1">
      <c r="A22" s="63" t="s">
        <v>577</v>
      </c>
      <c r="B22" s="68">
        <v>0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5">
      <c r="A23" s="66" t="s">
        <v>135</v>
      </c>
      <c r="B23" s="69"/>
      <c r="C23" s="69"/>
      <c r="D23" s="69"/>
      <c r="E23" s="69"/>
      <c r="F23" s="69">
        <v>0</v>
      </c>
      <c r="G23" s="69"/>
      <c r="H23" s="69"/>
    </row>
    <row r="24" spans="1:8" ht="15">
      <c r="A24" s="66" t="s">
        <v>136</v>
      </c>
      <c r="B24" s="69"/>
      <c r="C24" s="69"/>
      <c r="D24" s="69"/>
      <c r="E24" s="69"/>
      <c r="F24" s="69">
        <v>0</v>
      </c>
      <c r="G24" s="69"/>
      <c r="H24" s="69"/>
    </row>
    <row r="25" spans="1:8" ht="15">
      <c r="A25" s="66" t="s">
        <v>137</v>
      </c>
      <c r="B25" s="69"/>
      <c r="C25" s="69"/>
      <c r="D25" s="69"/>
      <c r="E25" s="69"/>
      <c r="F25" s="69">
        <v>0</v>
      </c>
      <c r="G25" s="69"/>
      <c r="H25" s="69"/>
    </row>
    <row r="26" spans="1:8" ht="15">
      <c r="A26" s="59" t="s">
        <v>578</v>
      </c>
      <c r="B26" s="73"/>
      <c r="C26" s="73"/>
      <c r="D26" s="73"/>
      <c r="E26" s="73"/>
      <c r="F26" s="73"/>
      <c r="G26" s="73"/>
      <c r="H26" s="73"/>
    </row>
    <row r="27" spans="1:8" ht="17.25">
      <c r="A27" s="63" t="s">
        <v>579</v>
      </c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1.25" customHeight="1">
      <c r="A28" s="66" t="s">
        <v>138</v>
      </c>
      <c r="B28" s="69"/>
      <c r="C28" s="69"/>
      <c r="D28" s="69"/>
      <c r="E28" s="69"/>
      <c r="F28" s="69">
        <v>0</v>
      </c>
      <c r="G28" s="69"/>
      <c r="H28" s="69"/>
    </row>
    <row r="29" spans="1:8" ht="15">
      <c r="A29" s="66" t="s">
        <v>139</v>
      </c>
      <c r="B29" s="69"/>
      <c r="C29" s="69"/>
      <c r="D29" s="69"/>
      <c r="E29" s="69"/>
      <c r="F29" s="69">
        <v>0</v>
      </c>
      <c r="G29" s="69"/>
      <c r="H29" s="69"/>
    </row>
    <row r="30" spans="1:8" ht="15">
      <c r="A30" s="66" t="s">
        <v>140</v>
      </c>
      <c r="B30" s="69"/>
      <c r="C30" s="69"/>
      <c r="D30" s="69"/>
      <c r="E30" s="69"/>
      <c r="F30" s="69">
        <v>0</v>
      </c>
      <c r="G30" s="69"/>
      <c r="H30" s="69"/>
    </row>
    <row r="31" spans="1:8" ht="15">
      <c r="A31" s="67" t="s">
        <v>578</v>
      </c>
      <c r="B31" s="74"/>
      <c r="C31" s="74"/>
      <c r="D31" s="74"/>
      <c r="E31" s="74"/>
      <c r="F31" s="74"/>
      <c r="G31" s="74"/>
      <c r="H31" s="74"/>
    </row>
    <row r="32" spans="1:8" ht="11.25" customHeight="1">
      <c r="A32" s="61"/>
      <c r="B32" s="49"/>
      <c r="C32" s="49"/>
      <c r="D32" s="49"/>
      <c r="E32" s="49"/>
      <c r="F32" s="49"/>
      <c r="G32" s="49"/>
      <c r="H32" s="49"/>
    </row>
    <row r="33" spans="1:8" ht="11.25" customHeight="1">
      <c r="A33" s="220" t="s">
        <v>580</v>
      </c>
      <c r="B33" s="220"/>
      <c r="C33" s="220"/>
      <c r="D33" s="220"/>
      <c r="E33" s="220"/>
      <c r="F33" s="220"/>
      <c r="G33" s="220"/>
      <c r="H33" s="220"/>
    </row>
    <row r="34" spans="1:8" ht="11.25" customHeight="1">
      <c r="A34" s="220"/>
      <c r="B34" s="220"/>
      <c r="C34" s="220"/>
      <c r="D34" s="220"/>
      <c r="E34" s="220"/>
      <c r="F34" s="220"/>
      <c r="G34" s="220"/>
      <c r="H34" s="220"/>
    </row>
    <row r="35" spans="1:8" ht="11.25" customHeight="1">
      <c r="A35" s="220"/>
      <c r="B35" s="220"/>
      <c r="C35" s="220"/>
      <c r="D35" s="220"/>
      <c r="E35" s="220"/>
      <c r="F35" s="220"/>
      <c r="G35" s="220"/>
      <c r="H35" s="220"/>
    </row>
    <row r="36" spans="1:8" ht="11.25" customHeight="1">
      <c r="A36" s="220"/>
      <c r="B36" s="220"/>
      <c r="C36" s="220"/>
      <c r="D36" s="220"/>
      <c r="E36" s="220"/>
      <c r="F36" s="220"/>
      <c r="G36" s="220"/>
      <c r="H36" s="220"/>
    </row>
    <row r="37" spans="1:8" ht="11.25" customHeight="1">
      <c r="A37" s="220"/>
      <c r="B37" s="220"/>
      <c r="C37" s="220"/>
      <c r="D37" s="220"/>
      <c r="E37" s="220"/>
      <c r="F37" s="220"/>
      <c r="G37" s="220"/>
      <c r="H37" s="220"/>
    </row>
    <row r="38" spans="1:8" ht="15">
      <c r="A38" s="61"/>
      <c r="B38" s="49"/>
      <c r="C38" s="49"/>
      <c r="D38" s="49"/>
      <c r="E38" s="49"/>
      <c r="F38" s="49"/>
      <c r="G38" s="49"/>
      <c r="H38" s="49"/>
    </row>
    <row r="39" spans="1:8" ht="45">
      <c r="A39" s="62" t="s">
        <v>141</v>
      </c>
      <c r="B39" s="62" t="s">
        <v>581</v>
      </c>
      <c r="C39" s="62" t="s">
        <v>582</v>
      </c>
      <c r="D39" s="62" t="s">
        <v>583</v>
      </c>
      <c r="E39" s="62" t="s">
        <v>142</v>
      </c>
      <c r="F39" s="55" t="s">
        <v>584</v>
      </c>
      <c r="G39" s="49"/>
      <c r="H39" s="49"/>
    </row>
    <row r="40" spans="1:8" ht="15">
      <c r="A40" s="60"/>
      <c r="B40" s="50"/>
      <c r="C40" s="50"/>
      <c r="D40" s="50"/>
      <c r="E40" s="50"/>
      <c r="F40" s="50"/>
      <c r="G40" s="49"/>
      <c r="H40" s="49"/>
    </row>
    <row r="41" spans="1:8" ht="15">
      <c r="A41" s="63" t="s">
        <v>143</v>
      </c>
      <c r="B41" s="58">
        <v>30000000</v>
      </c>
      <c r="C41" s="58">
        <v>12</v>
      </c>
      <c r="D41" s="58">
        <v>0</v>
      </c>
      <c r="E41" s="58">
        <v>378000</v>
      </c>
      <c r="F41" s="58">
        <v>11.5</v>
      </c>
      <c r="G41" s="49"/>
      <c r="H41" s="49"/>
    </row>
    <row r="42" spans="1:8" ht="15">
      <c r="A42" s="66" t="s">
        <v>144</v>
      </c>
      <c r="B42" s="57">
        <v>30000000</v>
      </c>
      <c r="C42" s="57">
        <v>12</v>
      </c>
      <c r="D42" s="57" t="s">
        <v>630</v>
      </c>
      <c r="E42" s="57">
        <v>378000</v>
      </c>
      <c r="F42" s="57">
        <v>11.5</v>
      </c>
      <c r="G42" s="54"/>
      <c r="H42" s="54"/>
    </row>
    <row r="43" spans="1:8" ht="15">
      <c r="A43" s="66" t="s">
        <v>145</v>
      </c>
      <c r="B43" s="57"/>
      <c r="C43" s="57"/>
      <c r="D43" s="57"/>
      <c r="E43" s="57"/>
      <c r="F43" s="57"/>
      <c r="G43" s="54"/>
      <c r="H43" s="54"/>
    </row>
    <row r="44" spans="1:8" ht="15">
      <c r="A44" s="66" t="s">
        <v>146</v>
      </c>
      <c r="B44" s="57"/>
      <c r="C44" s="57"/>
      <c r="D44" s="57"/>
      <c r="E44" s="57"/>
      <c r="F44" s="57"/>
      <c r="G44" s="54"/>
      <c r="H44" s="54"/>
    </row>
    <row r="45" spans="1:8" ht="15">
      <c r="A45" s="53" t="s">
        <v>578</v>
      </c>
      <c r="B45" s="51"/>
      <c r="C45" s="51"/>
      <c r="D45" s="51"/>
      <c r="E45" s="51"/>
      <c r="F45" s="51"/>
      <c r="G45" s="49"/>
      <c r="H45" s="49"/>
    </row>
    <row r="46" spans="1:8">
      <c r="B46" s="5"/>
      <c r="C46" s="6"/>
      <c r="D46" s="6"/>
      <c r="E46" s="6"/>
      <c r="F46" s="6"/>
    </row>
    <row r="47" spans="1:8">
      <c r="A47" s="1" t="s">
        <v>631</v>
      </c>
      <c r="B47" s="5"/>
      <c r="C47" s="6"/>
      <c r="D47" s="6"/>
      <c r="E47" s="6"/>
      <c r="F47" s="6"/>
    </row>
    <row r="48" spans="1:8">
      <c r="B48" s="5"/>
      <c r="C48" s="6"/>
      <c r="D48" s="6"/>
      <c r="E48" s="6"/>
      <c r="F48" s="6"/>
    </row>
    <row r="49" spans="2:6">
      <c r="B49" s="5"/>
      <c r="C49" s="6"/>
      <c r="D49" s="6"/>
      <c r="E49" s="6"/>
      <c r="F49" s="6"/>
    </row>
    <row r="50" spans="2:6">
      <c r="B50" s="5"/>
      <c r="C50" s="6"/>
      <c r="D50" s="6"/>
      <c r="E50" s="6"/>
      <c r="F50" s="6"/>
    </row>
    <row r="51" spans="2:6">
      <c r="B51" s="5"/>
      <c r="C51" s="6"/>
      <c r="D51" s="6"/>
      <c r="E51" s="6"/>
      <c r="F51" s="6"/>
    </row>
    <row r="52" spans="2:6">
      <c r="B52" s="5"/>
      <c r="C52" s="6"/>
      <c r="D52" s="6"/>
      <c r="E52" s="6"/>
      <c r="F52" s="6"/>
    </row>
    <row r="53" spans="2:6">
      <c r="B53" s="5"/>
      <c r="C53" s="6"/>
      <c r="D53" s="6"/>
      <c r="E53" s="6"/>
      <c r="F53" s="6"/>
    </row>
    <row r="54" spans="2:6">
      <c r="B54" s="5"/>
      <c r="C54" s="6"/>
      <c r="D54" s="6"/>
      <c r="E54" s="6"/>
      <c r="F54" s="6"/>
    </row>
    <row r="55" spans="2:6">
      <c r="B55" s="5"/>
      <c r="C55" s="6"/>
      <c r="D55" s="6"/>
      <c r="E55" s="6"/>
      <c r="F55" s="6"/>
    </row>
    <row r="56" spans="2:6">
      <c r="B56" s="5"/>
      <c r="C56" s="6"/>
      <c r="D56" s="6"/>
      <c r="E56" s="6"/>
      <c r="F56" s="6"/>
    </row>
    <row r="57" spans="2:6">
      <c r="B57" s="5"/>
      <c r="C57" s="6"/>
      <c r="D57" s="6"/>
      <c r="E57" s="6"/>
      <c r="F57" s="6"/>
    </row>
    <row r="58" spans="2:6">
      <c r="B58" s="5"/>
      <c r="C58" s="6"/>
      <c r="D58" s="6"/>
      <c r="E58" s="6"/>
      <c r="F58" s="6"/>
    </row>
    <row r="59" spans="2:6">
      <c r="B59" s="5"/>
      <c r="C59" s="6"/>
      <c r="D59" s="6"/>
      <c r="E59" s="6"/>
      <c r="F59" s="6"/>
    </row>
    <row r="60" spans="2:6">
      <c r="B60" s="5"/>
      <c r="C60" s="6"/>
      <c r="D60" s="6"/>
      <c r="E60" s="6"/>
      <c r="F60" s="6"/>
    </row>
    <row r="61" spans="2:6">
      <c r="B61" s="5"/>
      <c r="C61" s="6"/>
      <c r="D61" s="6"/>
      <c r="E61" s="6"/>
      <c r="F61" s="6"/>
    </row>
    <row r="62" spans="2:6">
      <c r="B62" s="5"/>
    </row>
    <row r="63" spans="2:6">
      <c r="B63" s="5"/>
    </row>
    <row r="64" spans="2:6">
      <c r="B64" s="5"/>
    </row>
    <row r="65" spans="2:2">
      <c r="B65" s="5"/>
    </row>
    <row r="66" spans="2:2">
      <c r="B66" s="5"/>
    </row>
    <row r="67" spans="2:2">
      <c r="B67" s="5"/>
    </row>
    <row r="68" spans="2:2">
      <c r="B68" s="5"/>
    </row>
    <row r="69" spans="2:2">
      <c r="B69" s="5"/>
    </row>
    <row r="70" spans="2:2">
      <c r="B70" s="5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sqref="A1:K21"/>
    </sheetView>
  </sheetViews>
  <sheetFormatPr baseColWidth="10" defaultColWidth="12" defaultRowHeight="11.25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21">
      <c r="A1" s="234" t="s">
        <v>621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 ht="15">
      <c r="A2" s="222" t="s">
        <v>569</v>
      </c>
      <c r="B2" s="223"/>
      <c r="C2" s="223"/>
      <c r="D2" s="223"/>
      <c r="E2" s="223"/>
      <c r="F2" s="223"/>
      <c r="G2" s="223"/>
      <c r="H2" s="223"/>
      <c r="I2" s="223"/>
      <c r="J2" s="223"/>
      <c r="K2" s="224"/>
    </row>
    <row r="3" spans="1:11" ht="15">
      <c r="A3" s="225" t="s">
        <v>585</v>
      </c>
      <c r="B3" s="226"/>
      <c r="C3" s="226"/>
      <c r="D3" s="226"/>
      <c r="E3" s="226"/>
      <c r="F3" s="226"/>
      <c r="G3" s="226"/>
      <c r="H3" s="226"/>
      <c r="I3" s="226"/>
      <c r="J3" s="226"/>
      <c r="K3" s="227"/>
    </row>
    <row r="4" spans="1:11" ht="15">
      <c r="A4" s="228" t="s">
        <v>634</v>
      </c>
      <c r="B4" s="229"/>
      <c r="C4" s="229"/>
      <c r="D4" s="229"/>
      <c r="E4" s="229"/>
      <c r="F4" s="229"/>
      <c r="G4" s="229"/>
      <c r="H4" s="229"/>
      <c r="I4" s="229"/>
      <c r="J4" s="229"/>
      <c r="K4" s="230"/>
    </row>
    <row r="5" spans="1:11" ht="15">
      <c r="A5" s="225" t="s">
        <v>571</v>
      </c>
      <c r="B5" s="226"/>
      <c r="C5" s="226"/>
      <c r="D5" s="226"/>
      <c r="E5" s="226"/>
      <c r="F5" s="226"/>
      <c r="G5" s="226"/>
      <c r="H5" s="226"/>
      <c r="I5" s="226"/>
      <c r="J5" s="226"/>
      <c r="K5" s="227"/>
    </row>
    <row r="6" spans="1:11" ht="75">
      <c r="A6" s="95" t="s">
        <v>147</v>
      </c>
      <c r="B6" s="95" t="s">
        <v>148</v>
      </c>
      <c r="C6" s="95" t="s">
        <v>149</v>
      </c>
      <c r="D6" s="95" t="s">
        <v>150</v>
      </c>
      <c r="E6" s="95" t="s">
        <v>151</v>
      </c>
      <c r="F6" s="95" t="s">
        <v>152</v>
      </c>
      <c r="G6" s="95" t="s">
        <v>153</v>
      </c>
      <c r="H6" s="95" t="s">
        <v>154</v>
      </c>
      <c r="I6" s="96" t="s">
        <v>586</v>
      </c>
      <c r="J6" s="96" t="s">
        <v>587</v>
      </c>
      <c r="K6" s="96" t="s">
        <v>588</v>
      </c>
    </row>
    <row r="7" spans="1:11" ht="15">
      <c r="A7" s="75"/>
      <c r="B7" s="76"/>
      <c r="C7" s="76"/>
      <c r="D7" s="76"/>
      <c r="E7" s="76"/>
      <c r="F7" s="76"/>
      <c r="G7" s="76"/>
      <c r="H7" s="76"/>
      <c r="I7" s="76"/>
      <c r="J7" s="76"/>
      <c r="K7" s="76"/>
    </row>
    <row r="8" spans="1:11" ht="15">
      <c r="A8" s="78" t="s">
        <v>155</v>
      </c>
      <c r="B8" s="86"/>
      <c r="C8" s="86"/>
      <c r="D8" s="86"/>
      <c r="E8" s="87">
        <v>0</v>
      </c>
      <c r="F8" s="86"/>
      <c r="G8" s="87">
        <v>0</v>
      </c>
      <c r="H8" s="87">
        <v>0</v>
      </c>
      <c r="I8" s="87">
        <v>0</v>
      </c>
      <c r="J8" s="87">
        <v>0</v>
      </c>
      <c r="K8" s="87">
        <v>0</v>
      </c>
    </row>
    <row r="9" spans="1:11" ht="15">
      <c r="A9" s="84" t="s">
        <v>156</v>
      </c>
      <c r="B9" s="82"/>
      <c r="C9" s="82"/>
      <c r="D9" s="82"/>
      <c r="E9" s="88"/>
      <c r="F9" s="81"/>
      <c r="G9" s="88"/>
      <c r="H9" s="88"/>
      <c r="I9" s="88"/>
      <c r="J9" s="88"/>
      <c r="K9" s="88">
        <v>0</v>
      </c>
    </row>
    <row r="10" spans="1:11" ht="15">
      <c r="A10" s="84" t="s">
        <v>157</v>
      </c>
      <c r="B10" s="82"/>
      <c r="C10" s="82"/>
      <c r="D10" s="82"/>
      <c r="E10" s="88"/>
      <c r="F10" s="81"/>
      <c r="G10" s="88"/>
      <c r="H10" s="88"/>
      <c r="I10" s="88"/>
      <c r="J10" s="88"/>
      <c r="K10" s="88">
        <v>0</v>
      </c>
    </row>
    <row r="11" spans="1:11" ht="15">
      <c r="A11" s="84" t="s">
        <v>158</v>
      </c>
      <c r="B11" s="82"/>
      <c r="C11" s="82"/>
      <c r="D11" s="82"/>
      <c r="E11" s="88"/>
      <c r="F11" s="81"/>
      <c r="G11" s="88"/>
      <c r="H11" s="88"/>
      <c r="I11" s="88"/>
      <c r="J11" s="88"/>
      <c r="K11" s="88">
        <v>0</v>
      </c>
    </row>
    <row r="12" spans="1:11" ht="15">
      <c r="A12" s="84" t="s">
        <v>159</v>
      </c>
      <c r="B12" s="82"/>
      <c r="C12" s="82"/>
      <c r="D12" s="82"/>
      <c r="E12" s="88"/>
      <c r="F12" s="81"/>
      <c r="G12" s="88"/>
      <c r="H12" s="88"/>
      <c r="I12" s="88"/>
      <c r="J12" s="88"/>
      <c r="K12" s="88">
        <v>0</v>
      </c>
    </row>
    <row r="13" spans="1:11" ht="15">
      <c r="A13" s="85" t="s">
        <v>578</v>
      </c>
      <c r="B13" s="83"/>
      <c r="C13" s="83"/>
      <c r="D13" s="83"/>
      <c r="E13" s="89"/>
      <c r="F13" s="79"/>
      <c r="G13" s="89"/>
      <c r="H13" s="89"/>
      <c r="I13" s="89"/>
      <c r="J13" s="89"/>
      <c r="K13" s="89"/>
    </row>
    <row r="14" spans="1:11" ht="15">
      <c r="A14" s="78" t="s">
        <v>160</v>
      </c>
      <c r="B14" s="86"/>
      <c r="C14" s="86"/>
      <c r="D14" s="86"/>
      <c r="E14" s="87">
        <v>0</v>
      </c>
      <c r="F14" s="86"/>
      <c r="G14" s="87">
        <v>0</v>
      </c>
      <c r="H14" s="87">
        <v>0</v>
      </c>
      <c r="I14" s="87">
        <v>0</v>
      </c>
      <c r="J14" s="87">
        <v>0</v>
      </c>
      <c r="K14" s="87">
        <v>0</v>
      </c>
    </row>
    <row r="15" spans="1:11" ht="15">
      <c r="A15" s="84" t="s">
        <v>161</v>
      </c>
      <c r="B15" s="82"/>
      <c r="C15" s="82"/>
      <c r="D15" s="82"/>
      <c r="E15" s="88"/>
      <c r="F15" s="81"/>
      <c r="G15" s="88"/>
      <c r="H15" s="88"/>
      <c r="I15" s="88"/>
      <c r="J15" s="88"/>
      <c r="K15" s="88">
        <v>0</v>
      </c>
    </row>
    <row r="16" spans="1:11" ht="15">
      <c r="A16" s="84" t="s">
        <v>162</v>
      </c>
      <c r="B16" s="82"/>
      <c r="C16" s="82"/>
      <c r="D16" s="82"/>
      <c r="E16" s="88"/>
      <c r="F16" s="81"/>
      <c r="G16" s="88"/>
      <c r="H16" s="88"/>
      <c r="I16" s="88"/>
      <c r="J16" s="88"/>
      <c r="K16" s="88">
        <v>0</v>
      </c>
    </row>
    <row r="17" spans="1:11" ht="15">
      <c r="A17" s="84" t="s">
        <v>163</v>
      </c>
      <c r="B17" s="82"/>
      <c r="C17" s="82"/>
      <c r="D17" s="82"/>
      <c r="E17" s="88"/>
      <c r="F17" s="81"/>
      <c r="G17" s="88"/>
      <c r="H17" s="88"/>
      <c r="I17" s="88"/>
      <c r="J17" s="88"/>
      <c r="K17" s="88">
        <v>0</v>
      </c>
    </row>
    <row r="18" spans="1:11" ht="15">
      <c r="A18" s="84" t="s">
        <v>164</v>
      </c>
      <c r="B18" s="82"/>
      <c r="C18" s="82"/>
      <c r="D18" s="82"/>
      <c r="E18" s="88"/>
      <c r="F18" s="81"/>
      <c r="G18" s="88"/>
      <c r="H18" s="88"/>
      <c r="I18" s="88"/>
      <c r="J18" s="88"/>
      <c r="K18" s="88">
        <v>0</v>
      </c>
    </row>
    <row r="19" spans="1:11" ht="15">
      <c r="A19" s="85" t="s">
        <v>578</v>
      </c>
      <c r="B19" s="83"/>
      <c r="C19" s="83"/>
      <c r="D19" s="83"/>
      <c r="E19" s="89"/>
      <c r="F19" s="79"/>
      <c r="G19" s="89"/>
      <c r="H19" s="89"/>
      <c r="I19" s="89"/>
      <c r="J19" s="89"/>
      <c r="K19" s="89"/>
    </row>
    <row r="20" spans="1:11" ht="15">
      <c r="A20" s="78" t="s">
        <v>165</v>
      </c>
      <c r="B20" s="86"/>
      <c r="C20" s="86"/>
      <c r="D20" s="86"/>
      <c r="E20" s="87">
        <v>0</v>
      </c>
      <c r="F20" s="86"/>
      <c r="G20" s="87">
        <v>0</v>
      </c>
      <c r="H20" s="87">
        <v>0</v>
      </c>
      <c r="I20" s="87">
        <v>0</v>
      </c>
      <c r="J20" s="87">
        <v>0</v>
      </c>
      <c r="K20" s="87">
        <v>0</v>
      </c>
    </row>
    <row r="21" spans="1:11" ht="15">
      <c r="A21" s="80"/>
      <c r="B21" s="77"/>
      <c r="C21" s="77"/>
      <c r="D21" s="77"/>
      <c r="E21" s="77"/>
      <c r="F21" s="77"/>
      <c r="G21" s="90"/>
      <c r="H21" s="90"/>
      <c r="I21" s="90"/>
      <c r="J21" s="90"/>
      <c r="K21" s="90"/>
    </row>
    <row r="23" spans="1:11">
      <c r="A23" s="1" t="s">
        <v>631</v>
      </c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7"/>
  <sheetViews>
    <sheetView workbookViewId="0">
      <selection sqref="A1:D75"/>
    </sheetView>
  </sheetViews>
  <sheetFormatPr baseColWidth="10" defaultRowHeight="12.75"/>
  <cols>
    <col min="1" max="1" width="104.33203125" bestFit="1" customWidth="1"/>
    <col min="2" max="4" width="17.83203125" bestFit="1" customWidth="1"/>
  </cols>
  <sheetData>
    <row r="1" spans="1:11" ht="21">
      <c r="A1" s="247" t="s">
        <v>622</v>
      </c>
      <c r="B1" s="247"/>
      <c r="C1" s="247"/>
      <c r="D1" s="247"/>
      <c r="E1" s="45"/>
      <c r="F1" s="45"/>
      <c r="G1" s="45"/>
      <c r="H1" s="45"/>
      <c r="I1" s="45"/>
      <c r="J1" s="45"/>
      <c r="K1" s="45"/>
    </row>
    <row r="2" spans="1:11" ht="15">
      <c r="A2" s="235" t="s">
        <v>569</v>
      </c>
      <c r="B2" s="236"/>
      <c r="C2" s="236"/>
      <c r="D2" s="237"/>
      <c r="E2" s="44"/>
      <c r="F2" s="44"/>
      <c r="G2" s="44"/>
      <c r="H2" s="44"/>
      <c r="I2" s="44"/>
      <c r="J2" s="44"/>
      <c r="K2" s="44"/>
    </row>
    <row r="3" spans="1:11" ht="15">
      <c r="A3" s="238" t="s">
        <v>590</v>
      </c>
      <c r="B3" s="239"/>
      <c r="C3" s="239"/>
      <c r="D3" s="240"/>
      <c r="E3" s="44"/>
      <c r="F3" s="44"/>
      <c r="G3" s="44"/>
      <c r="H3" s="44"/>
      <c r="I3" s="44"/>
      <c r="J3" s="44"/>
      <c r="K3" s="44"/>
    </row>
    <row r="4" spans="1:11" ht="15">
      <c r="A4" s="241" t="s">
        <v>634</v>
      </c>
      <c r="B4" s="242"/>
      <c r="C4" s="242"/>
      <c r="D4" s="243"/>
      <c r="E4" s="44"/>
      <c r="F4" s="44"/>
      <c r="G4" s="44"/>
      <c r="H4" s="44"/>
      <c r="I4" s="44"/>
      <c r="J4" s="44"/>
      <c r="K4" s="44"/>
    </row>
    <row r="5" spans="1:11" ht="15">
      <c r="A5" s="244" t="s">
        <v>571</v>
      </c>
      <c r="B5" s="245"/>
      <c r="C5" s="245"/>
      <c r="D5" s="246"/>
      <c r="E5" s="44"/>
      <c r="F5" s="44"/>
      <c r="G5" s="44"/>
      <c r="H5" s="44"/>
      <c r="I5" s="44"/>
      <c r="J5" s="44"/>
      <c r="K5" s="44"/>
    </row>
    <row r="6" spans="1:11" ht="15">
      <c r="A6" s="97"/>
      <c r="B6" s="97"/>
      <c r="C6" s="97"/>
      <c r="D6" s="97"/>
      <c r="E6" s="44"/>
      <c r="F6" s="44"/>
      <c r="G6" s="44"/>
      <c r="H6" s="44"/>
      <c r="I6" s="44"/>
      <c r="J6" s="44"/>
      <c r="K6" s="44"/>
    </row>
    <row r="7" spans="1:11" ht="30">
      <c r="A7" s="106" t="s">
        <v>0</v>
      </c>
      <c r="B7" s="98" t="s">
        <v>589</v>
      </c>
      <c r="C7" s="98" t="s">
        <v>166</v>
      </c>
      <c r="D7" s="98" t="s">
        <v>187</v>
      </c>
      <c r="E7" s="44"/>
      <c r="F7" s="44"/>
      <c r="G7" s="44"/>
      <c r="H7" s="44"/>
      <c r="I7" s="44"/>
      <c r="J7" s="44"/>
      <c r="K7" s="44"/>
    </row>
    <row r="8" spans="1:11" ht="15">
      <c r="A8" s="101" t="s">
        <v>167</v>
      </c>
      <c r="B8" s="115">
        <v>426401397.03999996</v>
      </c>
      <c r="C8" s="115">
        <v>515961460.94999999</v>
      </c>
      <c r="D8" s="115">
        <v>502524452.80000001</v>
      </c>
      <c r="E8" s="44"/>
      <c r="F8" s="44"/>
      <c r="G8" s="44"/>
      <c r="H8" s="44"/>
      <c r="I8" s="44"/>
      <c r="J8" s="44"/>
      <c r="K8" s="44"/>
    </row>
    <row r="9" spans="1:11" ht="15">
      <c r="A9" s="99" t="s">
        <v>168</v>
      </c>
      <c r="B9" s="116">
        <v>215938912.03999999</v>
      </c>
      <c r="C9" s="116">
        <v>255314858.66</v>
      </c>
      <c r="D9" s="116">
        <v>253215060.80000001</v>
      </c>
      <c r="E9" s="44"/>
      <c r="F9" s="44"/>
      <c r="G9" s="44"/>
      <c r="H9" s="44"/>
      <c r="I9" s="44"/>
      <c r="J9" s="44"/>
      <c r="K9" s="44"/>
    </row>
    <row r="10" spans="1:11" ht="15">
      <c r="A10" s="99" t="s">
        <v>169</v>
      </c>
      <c r="B10" s="116">
        <v>210462485</v>
      </c>
      <c r="C10" s="116">
        <v>260646602.28999999</v>
      </c>
      <c r="D10" s="116">
        <v>249309392</v>
      </c>
      <c r="E10" s="44"/>
      <c r="F10" s="44"/>
      <c r="G10" s="44"/>
      <c r="H10" s="44"/>
      <c r="I10" s="44"/>
      <c r="J10" s="44"/>
      <c r="K10" s="44"/>
    </row>
    <row r="11" spans="1:11" ht="15">
      <c r="A11" s="99" t="s">
        <v>170</v>
      </c>
      <c r="B11" s="116"/>
      <c r="C11" s="116"/>
      <c r="D11" s="116"/>
      <c r="E11" s="44"/>
      <c r="F11" s="44"/>
      <c r="G11" s="44"/>
      <c r="H11" s="44"/>
      <c r="I11" s="44"/>
      <c r="J11" s="44"/>
      <c r="K11" s="44"/>
    </row>
    <row r="12" spans="1:11" ht="15">
      <c r="A12" s="105"/>
      <c r="B12" s="117"/>
      <c r="C12" s="117"/>
      <c r="D12" s="117"/>
      <c r="E12" s="44"/>
      <c r="F12" s="44"/>
      <c r="G12" s="44"/>
      <c r="H12" s="44"/>
      <c r="I12" s="44"/>
      <c r="J12" s="44"/>
      <c r="K12" s="44"/>
    </row>
    <row r="13" spans="1:11" ht="15">
      <c r="A13" s="101" t="s">
        <v>623</v>
      </c>
      <c r="B13" s="115">
        <v>426401397.03999996</v>
      </c>
      <c r="C13" s="115">
        <v>478309432.45999998</v>
      </c>
      <c r="D13" s="115">
        <v>460128402.49000001</v>
      </c>
      <c r="E13" s="44"/>
      <c r="F13" s="44"/>
      <c r="G13" s="44"/>
      <c r="H13" s="44"/>
      <c r="I13" s="44"/>
      <c r="J13" s="44"/>
      <c r="K13" s="44"/>
    </row>
    <row r="14" spans="1:11" ht="15">
      <c r="A14" s="99" t="s">
        <v>171</v>
      </c>
      <c r="B14" s="116">
        <v>215938912.03999999</v>
      </c>
      <c r="C14" s="116">
        <v>259479402.19999999</v>
      </c>
      <c r="D14" s="116">
        <v>251031007.33000001</v>
      </c>
      <c r="E14" s="44"/>
      <c r="F14" s="44"/>
      <c r="G14" s="44"/>
      <c r="H14" s="44"/>
      <c r="I14" s="44"/>
      <c r="J14" s="44"/>
      <c r="K14" s="44"/>
    </row>
    <row r="15" spans="1:11" ht="15">
      <c r="A15" s="99" t="s">
        <v>172</v>
      </c>
      <c r="B15" s="116">
        <v>210462485</v>
      </c>
      <c r="C15" s="116">
        <v>218830030.25999999</v>
      </c>
      <c r="D15" s="116">
        <v>209097395.16</v>
      </c>
      <c r="E15" s="44"/>
      <c r="F15" s="44"/>
      <c r="G15" s="44"/>
      <c r="H15" s="44"/>
      <c r="I15" s="44"/>
      <c r="J15" s="44"/>
      <c r="K15" s="44"/>
    </row>
    <row r="16" spans="1:11" ht="15">
      <c r="A16" s="105"/>
      <c r="B16" s="117"/>
      <c r="C16" s="117"/>
      <c r="D16" s="117"/>
      <c r="E16" s="44"/>
      <c r="F16" s="44"/>
      <c r="G16" s="44"/>
      <c r="H16" s="44"/>
      <c r="I16" s="44"/>
      <c r="J16" s="44"/>
      <c r="K16" s="44"/>
    </row>
    <row r="17" spans="1:4" ht="15">
      <c r="A17" s="101" t="s">
        <v>173</v>
      </c>
      <c r="B17" s="118">
        <v>0</v>
      </c>
      <c r="C17" s="115">
        <v>0</v>
      </c>
      <c r="D17" s="115">
        <v>0</v>
      </c>
    </row>
    <row r="18" spans="1:4" ht="15">
      <c r="A18" s="99" t="s">
        <v>174</v>
      </c>
      <c r="B18" s="119">
        <v>0</v>
      </c>
      <c r="C18" s="116">
        <v>0</v>
      </c>
      <c r="D18" s="116">
        <v>0</v>
      </c>
    </row>
    <row r="19" spans="1:4" ht="15">
      <c r="A19" s="99" t="s">
        <v>175</v>
      </c>
      <c r="B19" s="119">
        <v>0</v>
      </c>
      <c r="C19" s="116">
        <v>0</v>
      </c>
      <c r="D19" s="120">
        <v>0</v>
      </c>
    </row>
    <row r="20" spans="1:4" ht="15">
      <c r="A20" s="105"/>
      <c r="B20" s="117"/>
      <c r="C20" s="117"/>
      <c r="D20" s="117"/>
    </row>
    <row r="21" spans="1:4" ht="15">
      <c r="A21" s="101" t="s">
        <v>176</v>
      </c>
      <c r="B21" s="115">
        <v>0</v>
      </c>
      <c r="C21" s="115">
        <v>37652028.49000001</v>
      </c>
      <c r="D21" s="115">
        <v>42396050.310000002</v>
      </c>
    </row>
    <row r="22" spans="1:4" ht="15">
      <c r="A22" s="101"/>
      <c r="B22" s="117"/>
      <c r="C22" s="117"/>
      <c r="D22" s="117"/>
    </row>
    <row r="23" spans="1:4" ht="15">
      <c r="A23" s="101" t="s">
        <v>177</v>
      </c>
      <c r="B23" s="115">
        <v>0</v>
      </c>
      <c r="C23" s="115">
        <v>37652028.49000001</v>
      </c>
      <c r="D23" s="115">
        <v>42396050.310000002</v>
      </c>
    </row>
    <row r="24" spans="1:4" ht="15">
      <c r="A24" s="101"/>
      <c r="B24" s="121"/>
      <c r="C24" s="121"/>
      <c r="D24" s="121"/>
    </row>
    <row r="25" spans="1:4" ht="30">
      <c r="A25" s="107" t="s">
        <v>178</v>
      </c>
      <c r="B25" s="115">
        <v>0</v>
      </c>
      <c r="C25" s="115">
        <v>37652028.49000001</v>
      </c>
      <c r="D25" s="115">
        <v>42396050.310000002</v>
      </c>
    </row>
    <row r="26" spans="1:4" ht="15">
      <c r="A26" s="108"/>
      <c r="B26" s="113"/>
      <c r="C26" s="113"/>
      <c r="D26" s="113"/>
    </row>
    <row r="27" spans="1:4" ht="15">
      <c r="A27" s="104"/>
      <c r="B27" s="97"/>
      <c r="C27" s="97"/>
      <c r="D27" s="97"/>
    </row>
    <row r="28" spans="1:4" ht="15">
      <c r="A28" s="106" t="s">
        <v>179</v>
      </c>
      <c r="B28" s="98" t="s">
        <v>180</v>
      </c>
      <c r="C28" s="98" t="s">
        <v>166</v>
      </c>
      <c r="D28" s="98" t="s">
        <v>181</v>
      </c>
    </row>
    <row r="29" spans="1:4" ht="15">
      <c r="A29" s="101" t="s">
        <v>182</v>
      </c>
      <c r="B29" s="122">
        <v>0</v>
      </c>
      <c r="C29" s="122">
        <v>1779965</v>
      </c>
      <c r="D29" s="122">
        <v>1779965</v>
      </c>
    </row>
    <row r="30" spans="1:4" ht="15">
      <c r="A30" s="99" t="s">
        <v>183</v>
      </c>
      <c r="B30" s="123">
        <v>0</v>
      </c>
      <c r="C30" s="123">
        <v>0</v>
      </c>
      <c r="D30" s="123">
        <v>0</v>
      </c>
    </row>
    <row r="31" spans="1:4" ht="15">
      <c r="A31" s="99" t="s">
        <v>184</v>
      </c>
      <c r="B31" s="123">
        <v>0</v>
      </c>
      <c r="C31" s="123">
        <v>1779965</v>
      </c>
      <c r="D31" s="123">
        <v>1779965</v>
      </c>
    </row>
    <row r="32" spans="1:4" ht="15">
      <c r="A32" s="100"/>
      <c r="B32" s="124"/>
      <c r="C32" s="124"/>
      <c r="D32" s="124"/>
    </row>
    <row r="33" spans="1:4" ht="15">
      <c r="A33" s="101" t="s">
        <v>185</v>
      </c>
      <c r="B33" s="122">
        <v>0</v>
      </c>
      <c r="C33" s="122">
        <v>39431993.49000001</v>
      </c>
      <c r="D33" s="122">
        <v>44176015.310000002</v>
      </c>
    </row>
    <row r="34" spans="1:4" ht="15">
      <c r="A34" s="102"/>
      <c r="B34" s="114"/>
      <c r="C34" s="114"/>
      <c r="D34" s="114"/>
    </row>
    <row r="35" spans="1:4" ht="15">
      <c r="A35" s="104"/>
      <c r="B35" s="97"/>
      <c r="C35" s="97"/>
      <c r="D35" s="97"/>
    </row>
    <row r="36" spans="1:4" ht="30">
      <c r="A36" s="106" t="s">
        <v>179</v>
      </c>
      <c r="B36" s="98" t="s">
        <v>186</v>
      </c>
      <c r="C36" s="98" t="s">
        <v>166</v>
      </c>
      <c r="D36" s="98" t="s">
        <v>187</v>
      </c>
    </row>
    <row r="37" spans="1:4" ht="15">
      <c r="A37" s="101" t="s">
        <v>188</v>
      </c>
      <c r="B37" s="122">
        <v>0</v>
      </c>
      <c r="C37" s="122">
        <v>0</v>
      </c>
      <c r="D37" s="122">
        <v>0</v>
      </c>
    </row>
    <row r="38" spans="1:4" ht="15">
      <c r="A38" s="99" t="s">
        <v>189</v>
      </c>
      <c r="B38" s="123"/>
      <c r="C38" s="123"/>
      <c r="D38" s="123"/>
    </row>
    <row r="39" spans="1:4" ht="15">
      <c r="A39" s="99" t="s">
        <v>190</v>
      </c>
      <c r="B39" s="123"/>
      <c r="C39" s="123"/>
      <c r="D39" s="123"/>
    </row>
    <row r="40" spans="1:4" ht="15">
      <c r="A40" s="101" t="s">
        <v>191</v>
      </c>
      <c r="B40" s="122">
        <v>0</v>
      </c>
      <c r="C40" s="122">
        <v>6000000</v>
      </c>
      <c r="D40" s="122">
        <v>6000000</v>
      </c>
    </row>
    <row r="41" spans="1:4" ht="15">
      <c r="A41" s="99" t="s">
        <v>192</v>
      </c>
      <c r="B41" s="123">
        <v>0</v>
      </c>
      <c r="C41" s="123">
        <v>1154516.83</v>
      </c>
      <c r="D41" s="123">
        <v>1154516.83</v>
      </c>
    </row>
    <row r="42" spans="1:4" ht="15">
      <c r="A42" s="99" t="s">
        <v>193</v>
      </c>
      <c r="B42" s="123">
        <v>0</v>
      </c>
      <c r="C42" s="123">
        <v>4845483.17</v>
      </c>
      <c r="D42" s="123">
        <v>4845483.17</v>
      </c>
    </row>
    <row r="43" spans="1:4" ht="15">
      <c r="A43" s="100"/>
      <c r="B43" s="124"/>
      <c r="C43" s="124"/>
      <c r="D43" s="124"/>
    </row>
    <row r="44" spans="1:4" ht="15">
      <c r="A44" s="101" t="s">
        <v>194</v>
      </c>
      <c r="B44" s="122">
        <v>0</v>
      </c>
      <c r="C44" s="122">
        <v>-6000000</v>
      </c>
      <c r="D44" s="122">
        <v>-6000000</v>
      </c>
    </row>
    <row r="45" spans="1:4" ht="15">
      <c r="A45" s="112"/>
      <c r="B45" s="125"/>
      <c r="C45" s="125"/>
      <c r="D45" s="125"/>
    </row>
    <row r="46" spans="1:4" ht="15">
      <c r="A46" s="97"/>
      <c r="B46" s="97"/>
      <c r="C46" s="97"/>
      <c r="D46" s="97"/>
    </row>
    <row r="47" spans="1:4" ht="30">
      <c r="A47" s="106" t="s">
        <v>179</v>
      </c>
      <c r="B47" s="98" t="s">
        <v>186</v>
      </c>
      <c r="C47" s="98" t="s">
        <v>166</v>
      </c>
      <c r="D47" s="98" t="s">
        <v>187</v>
      </c>
    </row>
    <row r="48" spans="1:4" ht="15">
      <c r="A48" s="109" t="s">
        <v>195</v>
      </c>
      <c r="B48" s="130">
        <v>215938912.03999999</v>
      </c>
      <c r="C48" s="130">
        <v>255314858.66</v>
      </c>
      <c r="D48" s="130">
        <v>253215060.80000001</v>
      </c>
    </row>
    <row r="49" spans="1:4" ht="30" customHeight="1">
      <c r="A49" s="110" t="s">
        <v>196</v>
      </c>
      <c r="B49" s="122">
        <v>0</v>
      </c>
      <c r="C49" s="122">
        <v>-1154516.83</v>
      </c>
      <c r="D49" s="122">
        <v>-1154516.83</v>
      </c>
    </row>
    <row r="50" spans="1:4" ht="15">
      <c r="A50" s="111" t="s">
        <v>189</v>
      </c>
      <c r="B50" s="123"/>
      <c r="C50" s="123"/>
      <c r="D50" s="123"/>
    </row>
    <row r="51" spans="1:4" ht="15">
      <c r="A51" s="111" t="s">
        <v>192</v>
      </c>
      <c r="B51" s="123">
        <v>0</v>
      </c>
      <c r="C51" s="123">
        <v>1154516.83</v>
      </c>
      <c r="D51" s="123">
        <v>1154516.83</v>
      </c>
    </row>
    <row r="52" spans="1:4" ht="15">
      <c r="A52" s="100"/>
      <c r="B52" s="124"/>
      <c r="C52" s="124"/>
      <c r="D52" s="124"/>
    </row>
    <row r="53" spans="1:4" ht="15">
      <c r="A53" s="99" t="s">
        <v>171</v>
      </c>
      <c r="B53" s="123">
        <v>215938912.03999999</v>
      </c>
      <c r="C53" s="123">
        <v>259479402.19999999</v>
      </c>
      <c r="D53" s="123">
        <v>251031007.33000001</v>
      </c>
    </row>
    <row r="54" spans="1:4" ht="15">
      <c r="A54" s="100"/>
      <c r="B54" s="124"/>
      <c r="C54" s="124"/>
      <c r="D54" s="124"/>
    </row>
    <row r="55" spans="1:4" ht="15">
      <c r="A55" s="99" t="s">
        <v>174</v>
      </c>
      <c r="B55" s="126"/>
      <c r="C55" s="123">
        <v>0</v>
      </c>
      <c r="D55" s="123">
        <v>0</v>
      </c>
    </row>
    <row r="56" spans="1:4" ht="15">
      <c r="A56" s="100"/>
      <c r="B56" s="124"/>
      <c r="C56" s="124"/>
      <c r="D56" s="124"/>
    </row>
    <row r="57" spans="1:4" ht="30">
      <c r="A57" s="107" t="s">
        <v>624</v>
      </c>
      <c r="B57" s="122">
        <v>0</v>
      </c>
      <c r="C57" s="122">
        <v>-5319060.3700000048</v>
      </c>
      <c r="D57" s="122">
        <v>1029536.6399999857</v>
      </c>
    </row>
    <row r="58" spans="1:4" ht="15">
      <c r="A58" s="103"/>
      <c r="B58" s="127"/>
      <c r="C58" s="127"/>
      <c r="D58" s="127"/>
    </row>
    <row r="59" spans="1:4" ht="15">
      <c r="A59" s="107" t="s">
        <v>197</v>
      </c>
      <c r="B59" s="122">
        <v>0</v>
      </c>
      <c r="C59" s="122">
        <v>-4164543.5400000047</v>
      </c>
      <c r="D59" s="122">
        <v>2184053.4699999858</v>
      </c>
    </row>
    <row r="60" spans="1:4" ht="15">
      <c r="A60" s="102"/>
      <c r="B60" s="125"/>
      <c r="C60" s="125"/>
      <c r="D60" s="125"/>
    </row>
    <row r="61" spans="1:4" ht="15">
      <c r="A61" s="97"/>
      <c r="B61" s="97"/>
      <c r="C61" s="97"/>
      <c r="D61" s="97"/>
    </row>
    <row r="62" spans="1:4" ht="30">
      <c r="A62" s="106" t="s">
        <v>179</v>
      </c>
      <c r="B62" s="98" t="s">
        <v>186</v>
      </c>
      <c r="C62" s="98" t="s">
        <v>166</v>
      </c>
      <c r="D62" s="98" t="s">
        <v>187</v>
      </c>
    </row>
    <row r="63" spans="1:4" ht="15">
      <c r="A63" s="109" t="s">
        <v>169</v>
      </c>
      <c r="B63" s="131">
        <v>210462485</v>
      </c>
      <c r="C63" s="131">
        <v>260646602.28999999</v>
      </c>
      <c r="D63" s="131">
        <v>249309392</v>
      </c>
    </row>
    <row r="64" spans="1:4" ht="30" customHeight="1">
      <c r="A64" s="110" t="s">
        <v>198</v>
      </c>
      <c r="B64" s="115">
        <v>0</v>
      </c>
      <c r="C64" s="115">
        <v>-4845483.17</v>
      </c>
      <c r="D64" s="115">
        <v>-4845483.17</v>
      </c>
    </row>
    <row r="65" spans="1:4" ht="15">
      <c r="A65" s="111" t="s">
        <v>190</v>
      </c>
      <c r="B65" s="116"/>
      <c r="C65" s="116"/>
      <c r="D65" s="116"/>
    </row>
    <row r="66" spans="1:4" ht="15">
      <c r="A66" s="111" t="s">
        <v>193</v>
      </c>
      <c r="B66" s="116">
        <v>0</v>
      </c>
      <c r="C66" s="116">
        <v>4845483.17</v>
      </c>
      <c r="D66" s="116">
        <v>4845483.17</v>
      </c>
    </row>
    <row r="67" spans="1:4" ht="15">
      <c r="A67" s="100"/>
      <c r="B67" s="117"/>
      <c r="C67" s="117"/>
      <c r="D67" s="117"/>
    </row>
    <row r="68" spans="1:4" ht="15">
      <c r="A68" s="99" t="s">
        <v>199</v>
      </c>
      <c r="B68" s="116">
        <v>210462485</v>
      </c>
      <c r="C68" s="116">
        <v>218830030.25999999</v>
      </c>
      <c r="D68" s="116">
        <v>209097395.16</v>
      </c>
    </row>
    <row r="69" spans="1:4" ht="15">
      <c r="A69" s="100"/>
      <c r="B69" s="117"/>
      <c r="C69" s="117"/>
      <c r="D69" s="117"/>
    </row>
    <row r="70" spans="1:4" ht="15">
      <c r="A70" s="99" t="s">
        <v>175</v>
      </c>
      <c r="B70" s="128">
        <v>0</v>
      </c>
      <c r="C70" s="116">
        <v>0</v>
      </c>
      <c r="D70" s="116">
        <v>0</v>
      </c>
    </row>
    <row r="71" spans="1:4" ht="15">
      <c r="A71" s="100"/>
      <c r="B71" s="117"/>
      <c r="C71" s="117"/>
      <c r="D71" s="117"/>
    </row>
    <row r="72" spans="1:4" ht="30">
      <c r="A72" s="107" t="s">
        <v>625</v>
      </c>
      <c r="B72" s="115">
        <v>0</v>
      </c>
      <c r="C72" s="115">
        <v>36971088.860000014</v>
      </c>
      <c r="D72" s="115">
        <v>35366513.670000017</v>
      </c>
    </row>
    <row r="73" spans="1:4" ht="15">
      <c r="A73" s="100"/>
      <c r="B73" s="117"/>
      <c r="C73" s="117"/>
      <c r="D73" s="117"/>
    </row>
    <row r="74" spans="1:4" ht="30">
      <c r="A74" s="107" t="s">
        <v>200</v>
      </c>
      <c r="B74" s="115">
        <v>0</v>
      </c>
      <c r="C74" s="115">
        <v>41816572.030000016</v>
      </c>
      <c r="D74" s="115">
        <v>40211996.840000018</v>
      </c>
    </row>
    <row r="75" spans="1:4" ht="15">
      <c r="A75" s="102"/>
      <c r="B75" s="129"/>
      <c r="C75" s="129"/>
      <c r="D75" s="129"/>
    </row>
    <row r="77" spans="1:4">
      <c r="A77" t="s">
        <v>631</v>
      </c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zoomScale="85" zoomScaleNormal="85" workbookViewId="0">
      <selection sqref="A1:G76"/>
    </sheetView>
  </sheetViews>
  <sheetFormatPr baseColWidth="10" defaultColWidth="12" defaultRowHeight="11.25"/>
  <cols>
    <col min="1" max="1" width="90.83203125" style="1" customWidth="1"/>
    <col min="2" max="7" width="17.83203125" style="1" bestFit="1" customWidth="1"/>
    <col min="8" max="16384" width="12" style="1"/>
  </cols>
  <sheetData>
    <row r="1" spans="1:7" ht="21">
      <c r="A1" s="251" t="s">
        <v>626</v>
      </c>
      <c r="B1" s="251"/>
      <c r="C1" s="251"/>
      <c r="D1" s="251"/>
      <c r="E1" s="251"/>
      <c r="F1" s="251"/>
      <c r="G1" s="251"/>
    </row>
    <row r="2" spans="1:7" ht="15">
      <c r="A2" s="235" t="s">
        <v>569</v>
      </c>
      <c r="B2" s="236"/>
      <c r="C2" s="236"/>
      <c r="D2" s="236"/>
      <c r="E2" s="236"/>
      <c r="F2" s="236"/>
      <c r="G2" s="237"/>
    </row>
    <row r="3" spans="1:7" ht="15">
      <c r="A3" s="238" t="s">
        <v>591</v>
      </c>
      <c r="B3" s="239"/>
      <c r="C3" s="239"/>
      <c r="D3" s="239"/>
      <c r="E3" s="239"/>
      <c r="F3" s="239"/>
      <c r="G3" s="240"/>
    </row>
    <row r="4" spans="1:7" ht="15">
      <c r="A4" s="241" t="s">
        <v>634</v>
      </c>
      <c r="B4" s="242"/>
      <c r="C4" s="242"/>
      <c r="D4" s="242"/>
      <c r="E4" s="242"/>
      <c r="F4" s="242"/>
      <c r="G4" s="243"/>
    </row>
    <row r="5" spans="1:7" ht="15">
      <c r="A5" s="244" t="s">
        <v>571</v>
      </c>
      <c r="B5" s="245"/>
      <c r="C5" s="245"/>
      <c r="D5" s="245"/>
      <c r="E5" s="245"/>
      <c r="F5" s="245"/>
      <c r="G5" s="246"/>
    </row>
    <row r="6" spans="1:7" ht="15">
      <c r="A6" s="248" t="s">
        <v>592</v>
      </c>
      <c r="B6" s="250" t="s">
        <v>201</v>
      </c>
      <c r="C6" s="250"/>
      <c r="D6" s="250"/>
      <c r="E6" s="250"/>
      <c r="F6" s="250"/>
      <c r="G6" s="250" t="s">
        <v>206</v>
      </c>
    </row>
    <row r="7" spans="1:7" ht="30">
      <c r="A7" s="249"/>
      <c r="B7" s="134" t="s">
        <v>202</v>
      </c>
      <c r="C7" s="133" t="s">
        <v>203</v>
      </c>
      <c r="D7" s="134" t="s">
        <v>204</v>
      </c>
      <c r="E7" s="134" t="s">
        <v>166</v>
      </c>
      <c r="F7" s="134" t="s">
        <v>205</v>
      </c>
      <c r="G7" s="250"/>
    </row>
    <row r="8" spans="1:7" ht="15">
      <c r="A8" s="136" t="s">
        <v>207</v>
      </c>
      <c r="B8" s="145"/>
      <c r="C8" s="145"/>
      <c r="D8" s="145"/>
      <c r="E8" s="145"/>
      <c r="F8" s="145"/>
      <c r="G8" s="145"/>
    </row>
    <row r="9" spans="1:7" ht="15">
      <c r="A9" s="137" t="s">
        <v>208</v>
      </c>
      <c r="B9" s="146">
        <v>29022246.129999999</v>
      </c>
      <c r="C9" s="146">
        <v>1338677.3600000001</v>
      </c>
      <c r="D9" s="146">
        <v>30360923.489999998</v>
      </c>
      <c r="E9" s="146">
        <v>30360923.489999998</v>
      </c>
      <c r="F9" s="146">
        <v>30360923.489999998</v>
      </c>
      <c r="G9" s="146">
        <v>1338677.3599999994</v>
      </c>
    </row>
    <row r="10" spans="1:7" ht="15">
      <c r="A10" s="137" t="s">
        <v>209</v>
      </c>
      <c r="B10" s="146">
        <v>0</v>
      </c>
      <c r="C10" s="146">
        <v>0</v>
      </c>
      <c r="D10" s="146">
        <v>0</v>
      </c>
      <c r="E10" s="146">
        <v>0</v>
      </c>
      <c r="F10" s="146">
        <v>0</v>
      </c>
      <c r="G10" s="146">
        <v>0</v>
      </c>
    </row>
    <row r="11" spans="1:7" ht="15">
      <c r="A11" s="137" t="s">
        <v>210</v>
      </c>
      <c r="B11" s="146">
        <v>4394370.93</v>
      </c>
      <c r="C11" s="146">
        <v>2000000</v>
      </c>
      <c r="D11" s="146">
        <v>6394370.9299999997</v>
      </c>
      <c r="E11" s="146">
        <v>4280522.6100000003</v>
      </c>
      <c r="F11" s="146">
        <v>4280522.6100000003</v>
      </c>
      <c r="G11" s="146">
        <v>-113848.31999999937</v>
      </c>
    </row>
    <row r="12" spans="1:7" ht="15">
      <c r="A12" s="137" t="s">
        <v>211</v>
      </c>
      <c r="B12" s="146">
        <v>15824988.93</v>
      </c>
      <c r="C12" s="146">
        <v>7516543.7800000003</v>
      </c>
      <c r="D12" s="146">
        <v>23341532.710000001</v>
      </c>
      <c r="E12" s="146">
        <v>23341532.710000001</v>
      </c>
      <c r="F12" s="146">
        <v>21241734.850000001</v>
      </c>
      <c r="G12" s="146">
        <v>5416745.9200000018</v>
      </c>
    </row>
    <row r="13" spans="1:7" ht="15">
      <c r="A13" s="137" t="s">
        <v>212</v>
      </c>
      <c r="B13" s="146">
        <v>7559761.7300000004</v>
      </c>
      <c r="C13" s="146">
        <v>4579164.7</v>
      </c>
      <c r="D13" s="146">
        <v>12138926.43</v>
      </c>
      <c r="E13" s="146">
        <v>12138926.43</v>
      </c>
      <c r="F13" s="146">
        <v>12138926.43</v>
      </c>
      <c r="G13" s="146">
        <v>4579164.6999999993</v>
      </c>
    </row>
    <row r="14" spans="1:7" ht="15">
      <c r="A14" s="137" t="s">
        <v>213</v>
      </c>
      <c r="B14" s="146">
        <v>2842114.47</v>
      </c>
      <c r="C14" s="146">
        <v>730118.15</v>
      </c>
      <c r="D14" s="146">
        <v>3572232.62</v>
      </c>
      <c r="E14" s="146">
        <v>3572232.62</v>
      </c>
      <c r="F14" s="146">
        <v>3572232.62</v>
      </c>
      <c r="G14" s="146">
        <v>730118.14999999991</v>
      </c>
    </row>
    <row r="15" spans="1:7" ht="15">
      <c r="A15" s="137" t="s">
        <v>214</v>
      </c>
      <c r="B15" s="146">
        <v>0</v>
      </c>
      <c r="C15" s="146">
        <v>0</v>
      </c>
      <c r="D15" s="146">
        <v>0</v>
      </c>
      <c r="E15" s="146">
        <v>0</v>
      </c>
      <c r="F15" s="146">
        <v>0</v>
      </c>
      <c r="G15" s="146">
        <v>0</v>
      </c>
    </row>
    <row r="16" spans="1:7" ht="15">
      <c r="A16" s="132" t="s">
        <v>215</v>
      </c>
      <c r="B16" s="146">
        <v>150814536</v>
      </c>
      <c r="C16" s="146">
        <v>26431224.68</v>
      </c>
      <c r="D16" s="146">
        <v>177245760.68000001</v>
      </c>
      <c r="E16" s="146">
        <v>177245760.68000001</v>
      </c>
      <c r="F16" s="146">
        <v>177245760.68000001</v>
      </c>
      <c r="G16" s="146">
        <v>26431224.680000007</v>
      </c>
    </row>
    <row r="17" spans="1:7" ht="15">
      <c r="A17" s="141" t="s">
        <v>216</v>
      </c>
      <c r="B17" s="146">
        <v>150814536</v>
      </c>
      <c r="C17" s="146">
        <v>26431224.68</v>
      </c>
      <c r="D17" s="146">
        <v>177245760.68000001</v>
      </c>
      <c r="E17" s="146">
        <v>177245760.68000001</v>
      </c>
      <c r="F17" s="146">
        <v>177245760.68000001</v>
      </c>
      <c r="G17" s="146">
        <v>26431224.680000007</v>
      </c>
    </row>
    <row r="18" spans="1:7" ht="15">
      <c r="A18" s="141" t="s">
        <v>217</v>
      </c>
      <c r="B18" s="146"/>
      <c r="C18" s="146"/>
      <c r="D18" s="146">
        <v>0</v>
      </c>
      <c r="E18" s="146"/>
      <c r="F18" s="146"/>
      <c r="G18" s="146">
        <v>0</v>
      </c>
    </row>
    <row r="19" spans="1:7" ht="15">
      <c r="A19" s="141" t="s">
        <v>218</v>
      </c>
      <c r="B19" s="146"/>
      <c r="C19" s="146"/>
      <c r="D19" s="146">
        <v>0</v>
      </c>
      <c r="E19" s="146"/>
      <c r="F19" s="146"/>
      <c r="G19" s="146">
        <v>0</v>
      </c>
    </row>
    <row r="20" spans="1:7" ht="15">
      <c r="A20" s="141" t="s">
        <v>219</v>
      </c>
      <c r="B20" s="146"/>
      <c r="C20" s="146"/>
      <c r="D20" s="146">
        <v>0</v>
      </c>
      <c r="E20" s="146"/>
      <c r="F20" s="146"/>
      <c r="G20" s="146">
        <v>0</v>
      </c>
    </row>
    <row r="21" spans="1:7" ht="15">
      <c r="A21" s="141" t="s">
        <v>220</v>
      </c>
      <c r="B21" s="146"/>
      <c r="C21" s="146"/>
      <c r="D21" s="146">
        <v>0</v>
      </c>
      <c r="E21" s="146"/>
      <c r="F21" s="146"/>
      <c r="G21" s="146">
        <v>0</v>
      </c>
    </row>
    <row r="22" spans="1:7" ht="15">
      <c r="A22" s="141" t="s">
        <v>221</v>
      </c>
      <c r="B22" s="146"/>
      <c r="C22" s="146"/>
      <c r="D22" s="146">
        <v>0</v>
      </c>
      <c r="E22" s="146"/>
      <c r="F22" s="146"/>
      <c r="G22" s="146">
        <v>0</v>
      </c>
    </row>
    <row r="23" spans="1:7" ht="15">
      <c r="A23" s="141" t="s">
        <v>222</v>
      </c>
      <c r="B23" s="146"/>
      <c r="C23" s="146"/>
      <c r="D23" s="146">
        <v>0</v>
      </c>
      <c r="E23" s="146"/>
      <c r="F23" s="146"/>
      <c r="G23" s="146">
        <v>0</v>
      </c>
    </row>
    <row r="24" spans="1:7" ht="15">
      <c r="A24" s="141" t="s">
        <v>223</v>
      </c>
      <c r="B24" s="146"/>
      <c r="C24" s="146"/>
      <c r="D24" s="146">
        <v>0</v>
      </c>
      <c r="E24" s="146"/>
      <c r="F24" s="146"/>
      <c r="G24" s="146">
        <v>0</v>
      </c>
    </row>
    <row r="25" spans="1:7" ht="15">
      <c r="A25" s="141" t="s">
        <v>224</v>
      </c>
      <c r="B25" s="146"/>
      <c r="C25" s="146"/>
      <c r="D25" s="146">
        <v>0</v>
      </c>
      <c r="E25" s="146"/>
      <c r="F25" s="146"/>
      <c r="G25" s="146">
        <v>0</v>
      </c>
    </row>
    <row r="26" spans="1:7" ht="15">
      <c r="A26" s="141" t="s">
        <v>225</v>
      </c>
      <c r="B26" s="146"/>
      <c r="C26" s="146"/>
      <c r="D26" s="146">
        <v>0</v>
      </c>
      <c r="E26" s="146"/>
      <c r="F26" s="146"/>
      <c r="G26" s="146">
        <v>0</v>
      </c>
    </row>
    <row r="27" spans="1:7" ht="15">
      <c r="A27" s="141" t="s">
        <v>226</v>
      </c>
      <c r="B27" s="146"/>
      <c r="C27" s="146"/>
      <c r="D27" s="146">
        <v>0</v>
      </c>
      <c r="E27" s="146"/>
      <c r="F27" s="146"/>
      <c r="G27" s="146">
        <v>0</v>
      </c>
    </row>
    <row r="28" spans="1:7" ht="15">
      <c r="A28" s="137" t="s">
        <v>227</v>
      </c>
      <c r="B28" s="146">
        <v>0</v>
      </c>
      <c r="C28" s="146">
        <v>0</v>
      </c>
      <c r="D28" s="146">
        <v>0</v>
      </c>
      <c r="E28" s="146">
        <v>0</v>
      </c>
      <c r="F28" s="146">
        <v>0</v>
      </c>
      <c r="G28" s="146">
        <v>0</v>
      </c>
    </row>
    <row r="29" spans="1:7" ht="15">
      <c r="A29" s="141" t="s">
        <v>228</v>
      </c>
      <c r="B29" s="146"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</row>
    <row r="30" spans="1:7" ht="15">
      <c r="A30" s="141" t="s">
        <v>229</v>
      </c>
      <c r="B30" s="146"/>
      <c r="C30" s="146"/>
      <c r="D30" s="146">
        <v>0</v>
      </c>
      <c r="E30" s="146"/>
      <c r="F30" s="146"/>
      <c r="G30" s="146">
        <v>0</v>
      </c>
    </row>
    <row r="31" spans="1:7" ht="15">
      <c r="A31" s="141" t="s">
        <v>230</v>
      </c>
      <c r="B31" s="146"/>
      <c r="C31" s="146"/>
      <c r="D31" s="146">
        <v>0</v>
      </c>
      <c r="E31" s="146"/>
      <c r="F31" s="146"/>
      <c r="G31" s="146">
        <v>0</v>
      </c>
    </row>
    <row r="32" spans="1:7" ht="15">
      <c r="A32" s="141" t="s">
        <v>231</v>
      </c>
      <c r="B32" s="146"/>
      <c r="C32" s="146"/>
      <c r="D32" s="146">
        <v>0</v>
      </c>
      <c r="E32" s="146"/>
      <c r="F32" s="146"/>
      <c r="G32" s="146">
        <v>0</v>
      </c>
    </row>
    <row r="33" spans="1:7" ht="15">
      <c r="A33" s="141" t="s">
        <v>232</v>
      </c>
      <c r="B33" s="146"/>
      <c r="C33" s="146"/>
      <c r="D33" s="146">
        <v>0</v>
      </c>
      <c r="E33" s="146"/>
      <c r="F33" s="146"/>
      <c r="G33" s="146">
        <v>0</v>
      </c>
    </row>
    <row r="34" spans="1:7" ht="15">
      <c r="A34" s="137" t="s">
        <v>233</v>
      </c>
      <c r="B34" s="146">
        <v>0</v>
      </c>
      <c r="C34" s="146">
        <v>0</v>
      </c>
      <c r="D34" s="146">
        <v>0</v>
      </c>
      <c r="E34" s="146">
        <v>0</v>
      </c>
      <c r="F34" s="146">
        <v>0</v>
      </c>
      <c r="G34" s="146">
        <v>0</v>
      </c>
    </row>
    <row r="35" spans="1:7" ht="15">
      <c r="A35" s="137" t="s">
        <v>234</v>
      </c>
      <c r="B35" s="146">
        <v>0</v>
      </c>
      <c r="C35" s="146">
        <v>1737500</v>
      </c>
      <c r="D35" s="146">
        <v>1737500</v>
      </c>
      <c r="E35" s="146">
        <v>0</v>
      </c>
      <c r="F35" s="146">
        <v>0</v>
      </c>
      <c r="G35" s="146">
        <v>0</v>
      </c>
    </row>
    <row r="36" spans="1:7" ht="15">
      <c r="A36" s="141" t="s">
        <v>235</v>
      </c>
      <c r="B36" s="146">
        <v>0</v>
      </c>
      <c r="C36" s="146">
        <v>1737500</v>
      </c>
      <c r="D36" s="146">
        <v>1737500</v>
      </c>
      <c r="E36" s="146">
        <v>0</v>
      </c>
      <c r="F36" s="146">
        <v>0</v>
      </c>
      <c r="G36" s="146">
        <v>0</v>
      </c>
    </row>
    <row r="37" spans="1:7" ht="15">
      <c r="A37" s="137" t="s">
        <v>236</v>
      </c>
      <c r="B37" s="146">
        <v>0</v>
      </c>
      <c r="C37" s="146">
        <v>0</v>
      </c>
      <c r="D37" s="146">
        <v>0</v>
      </c>
      <c r="E37" s="146">
        <v>0</v>
      </c>
      <c r="F37" s="146">
        <v>0</v>
      </c>
      <c r="G37" s="146">
        <v>0</v>
      </c>
    </row>
    <row r="38" spans="1:7" ht="15">
      <c r="A38" s="141" t="s">
        <v>237</v>
      </c>
      <c r="B38" s="146"/>
      <c r="C38" s="146"/>
      <c r="D38" s="146">
        <v>0</v>
      </c>
      <c r="E38" s="146"/>
      <c r="F38" s="146"/>
      <c r="G38" s="146">
        <v>0</v>
      </c>
    </row>
    <row r="39" spans="1:7" ht="5.0999999999999996" customHeight="1">
      <c r="A39" s="141" t="s">
        <v>238</v>
      </c>
      <c r="B39" s="146"/>
      <c r="C39" s="146"/>
      <c r="D39" s="146">
        <v>0</v>
      </c>
      <c r="E39" s="146"/>
      <c r="F39" s="146"/>
      <c r="G39" s="146">
        <v>0</v>
      </c>
    </row>
    <row r="40" spans="1:7" ht="15">
      <c r="A40" s="138"/>
      <c r="B40" s="146"/>
      <c r="C40" s="146"/>
      <c r="D40" s="146"/>
      <c r="E40" s="146"/>
      <c r="F40" s="146"/>
      <c r="G40" s="146"/>
    </row>
    <row r="41" spans="1:7" ht="15">
      <c r="A41" s="139" t="s">
        <v>239</v>
      </c>
      <c r="B41" s="147">
        <v>210458018.19</v>
      </c>
      <c r="C41" s="147">
        <v>44333228.670000002</v>
      </c>
      <c r="D41" s="147">
        <v>254791246.86000001</v>
      </c>
      <c r="E41" s="147">
        <v>250939898.54000002</v>
      </c>
      <c r="F41" s="147">
        <v>248840100.68000001</v>
      </c>
      <c r="G41" s="147">
        <v>38382082.49000001</v>
      </c>
    </row>
    <row r="42" spans="1:7" ht="15">
      <c r="A42" s="139" t="s">
        <v>240</v>
      </c>
      <c r="B42" s="148"/>
      <c r="C42" s="148"/>
      <c r="D42" s="148"/>
      <c r="E42" s="148"/>
      <c r="F42" s="148"/>
      <c r="G42" s="147">
        <v>38382082.49000001</v>
      </c>
    </row>
    <row r="43" spans="1:7" ht="15">
      <c r="A43" s="138"/>
      <c r="B43" s="149"/>
      <c r="C43" s="149"/>
      <c r="D43" s="149"/>
      <c r="E43" s="149"/>
      <c r="F43" s="149"/>
      <c r="G43" s="149"/>
    </row>
    <row r="44" spans="1:7" ht="15">
      <c r="A44" s="139" t="s">
        <v>241</v>
      </c>
      <c r="B44" s="149"/>
      <c r="C44" s="149"/>
      <c r="D44" s="149"/>
      <c r="E44" s="149"/>
      <c r="F44" s="149"/>
      <c r="G44" s="149"/>
    </row>
    <row r="45" spans="1:7" ht="15">
      <c r="A45" s="137" t="s">
        <v>242</v>
      </c>
      <c r="B45" s="146">
        <v>210462485</v>
      </c>
      <c r="C45" s="146">
        <v>23775389.129999999</v>
      </c>
      <c r="D45" s="146">
        <v>234237874.13</v>
      </c>
      <c r="E45" s="146">
        <v>231710269</v>
      </c>
      <c r="F45" s="146">
        <v>231710269</v>
      </c>
      <c r="G45" s="146">
        <v>21247784</v>
      </c>
    </row>
    <row r="46" spans="1:7" ht="15">
      <c r="A46" s="142" t="s">
        <v>243</v>
      </c>
      <c r="B46" s="146"/>
      <c r="C46" s="146"/>
      <c r="D46" s="146">
        <v>0</v>
      </c>
      <c r="E46" s="146"/>
      <c r="F46" s="146"/>
      <c r="G46" s="146">
        <v>0</v>
      </c>
    </row>
    <row r="47" spans="1:7" ht="15">
      <c r="A47" s="142" t="s">
        <v>244</v>
      </c>
      <c r="B47" s="146"/>
      <c r="C47" s="146"/>
      <c r="D47" s="146">
        <v>0</v>
      </c>
      <c r="E47" s="146"/>
      <c r="F47" s="146"/>
      <c r="G47" s="146">
        <v>0</v>
      </c>
    </row>
    <row r="48" spans="1:7" ht="15">
      <c r="A48" s="142" t="s">
        <v>245</v>
      </c>
      <c r="B48" s="146">
        <v>210462485</v>
      </c>
      <c r="C48" s="146">
        <v>23775389.129999999</v>
      </c>
      <c r="D48" s="146">
        <v>234237874.13</v>
      </c>
      <c r="E48" s="146">
        <v>231710269</v>
      </c>
      <c r="F48" s="146">
        <v>231710269</v>
      </c>
      <c r="G48" s="146">
        <v>21247784</v>
      </c>
    </row>
    <row r="49" spans="1:7" ht="30">
      <c r="A49" s="142" t="s">
        <v>246</v>
      </c>
      <c r="B49" s="146">
        <v>0</v>
      </c>
      <c r="C49" s="146">
        <v>0</v>
      </c>
      <c r="D49" s="146">
        <v>0</v>
      </c>
      <c r="E49" s="146">
        <v>0</v>
      </c>
      <c r="F49" s="146">
        <v>0</v>
      </c>
      <c r="G49" s="146">
        <v>0</v>
      </c>
    </row>
    <row r="50" spans="1:7" ht="15">
      <c r="A50" s="142" t="s">
        <v>247</v>
      </c>
      <c r="B50" s="146"/>
      <c r="C50" s="146"/>
      <c r="D50" s="146">
        <v>0</v>
      </c>
      <c r="E50" s="146"/>
      <c r="F50" s="146"/>
      <c r="G50" s="146">
        <v>0</v>
      </c>
    </row>
    <row r="51" spans="1:7" ht="15">
      <c r="A51" s="142" t="s">
        <v>248</v>
      </c>
      <c r="B51" s="146"/>
      <c r="C51" s="146"/>
      <c r="D51" s="146">
        <v>0</v>
      </c>
      <c r="E51" s="146"/>
      <c r="F51" s="146"/>
      <c r="G51" s="146">
        <v>0</v>
      </c>
    </row>
    <row r="52" spans="1:7" ht="30">
      <c r="A52" s="135" t="s">
        <v>249</v>
      </c>
      <c r="B52" s="146"/>
      <c r="C52" s="146"/>
      <c r="D52" s="146">
        <v>0</v>
      </c>
      <c r="E52" s="146"/>
      <c r="F52" s="146"/>
      <c r="G52" s="146">
        <v>0</v>
      </c>
    </row>
    <row r="53" spans="1:7" ht="15">
      <c r="A53" s="141" t="s">
        <v>250</v>
      </c>
      <c r="B53" s="146"/>
      <c r="C53" s="146"/>
      <c r="D53" s="146">
        <v>0</v>
      </c>
      <c r="E53" s="146"/>
      <c r="F53" s="146"/>
      <c r="G53" s="146">
        <v>0</v>
      </c>
    </row>
    <row r="54" spans="1:7" ht="15">
      <c r="A54" s="137" t="s">
        <v>251</v>
      </c>
      <c r="B54" s="146">
        <v>0</v>
      </c>
      <c r="C54" s="146">
        <v>53766652.399999999</v>
      </c>
      <c r="D54" s="146">
        <v>53766652.399999999</v>
      </c>
      <c r="E54" s="146">
        <v>28936333.289999999</v>
      </c>
      <c r="F54" s="146">
        <v>17599123</v>
      </c>
      <c r="G54" s="146">
        <v>17599123</v>
      </c>
    </row>
    <row r="55" spans="1:7" ht="15">
      <c r="A55" s="135" t="s">
        <v>252</v>
      </c>
      <c r="B55" s="146"/>
      <c r="C55" s="146"/>
      <c r="D55" s="146">
        <v>0</v>
      </c>
      <c r="E55" s="146"/>
      <c r="F55" s="146"/>
      <c r="G55" s="146">
        <v>0</v>
      </c>
    </row>
    <row r="56" spans="1:7" ht="15">
      <c r="A56" s="142" t="s">
        <v>253</v>
      </c>
      <c r="B56" s="146"/>
      <c r="C56" s="146"/>
      <c r="D56" s="146">
        <v>0</v>
      </c>
      <c r="E56" s="146"/>
      <c r="F56" s="146"/>
      <c r="G56" s="146">
        <v>0</v>
      </c>
    </row>
    <row r="57" spans="1:7" ht="15">
      <c r="A57" s="142" t="s">
        <v>254</v>
      </c>
      <c r="B57" s="146"/>
      <c r="C57" s="146"/>
      <c r="D57" s="146">
        <v>0</v>
      </c>
      <c r="E57" s="146"/>
      <c r="F57" s="146"/>
      <c r="G57" s="146">
        <v>0</v>
      </c>
    </row>
    <row r="58" spans="1:7" ht="15">
      <c r="A58" s="135" t="s">
        <v>255</v>
      </c>
      <c r="B58" s="146">
        <v>0</v>
      </c>
      <c r="C58" s="146">
        <v>53766652.399999999</v>
      </c>
      <c r="D58" s="146">
        <v>53766652.399999999</v>
      </c>
      <c r="E58" s="146">
        <v>28936333.289999999</v>
      </c>
      <c r="F58" s="146">
        <v>17599123</v>
      </c>
      <c r="G58" s="146">
        <v>17599123</v>
      </c>
    </row>
    <row r="59" spans="1:7" ht="15">
      <c r="A59" s="137" t="s">
        <v>256</v>
      </c>
      <c r="B59" s="146">
        <v>0</v>
      </c>
      <c r="C59" s="146">
        <v>0</v>
      </c>
      <c r="D59" s="146">
        <v>0</v>
      </c>
      <c r="E59" s="146">
        <v>0</v>
      </c>
      <c r="F59" s="146">
        <v>0</v>
      </c>
      <c r="G59" s="146">
        <v>0</v>
      </c>
    </row>
    <row r="60" spans="1:7" ht="30">
      <c r="A60" s="142" t="s">
        <v>257</v>
      </c>
      <c r="B60" s="146"/>
      <c r="C60" s="146"/>
      <c r="D60" s="146">
        <v>0</v>
      </c>
      <c r="E60" s="146"/>
      <c r="F60" s="146"/>
      <c r="G60" s="146">
        <v>0</v>
      </c>
    </row>
    <row r="61" spans="1:7" ht="15">
      <c r="A61" s="142" t="s">
        <v>258</v>
      </c>
      <c r="B61" s="146"/>
      <c r="C61" s="146"/>
      <c r="D61" s="146">
        <v>0</v>
      </c>
      <c r="E61" s="146"/>
      <c r="F61" s="146"/>
      <c r="G61" s="146">
        <v>0</v>
      </c>
    </row>
    <row r="62" spans="1:7" ht="15">
      <c r="A62" s="137" t="s">
        <v>259</v>
      </c>
      <c r="B62" s="146"/>
      <c r="C62" s="146"/>
      <c r="D62" s="146">
        <v>0</v>
      </c>
      <c r="E62" s="146"/>
      <c r="F62" s="146"/>
      <c r="G62" s="146">
        <v>0</v>
      </c>
    </row>
    <row r="63" spans="1:7" ht="15">
      <c r="A63" s="137" t="s">
        <v>260</v>
      </c>
      <c r="B63" s="146"/>
      <c r="C63" s="146"/>
      <c r="D63" s="146">
        <v>0</v>
      </c>
      <c r="E63" s="146"/>
      <c r="F63" s="146"/>
      <c r="G63" s="146">
        <v>0</v>
      </c>
    </row>
    <row r="64" spans="1:7" ht="15">
      <c r="A64" s="138"/>
      <c r="B64" s="149"/>
      <c r="C64" s="149"/>
      <c r="D64" s="149"/>
      <c r="E64" s="149"/>
      <c r="F64" s="149"/>
      <c r="G64" s="149"/>
    </row>
    <row r="65" spans="1:7" ht="15">
      <c r="A65" s="139" t="s">
        <v>261</v>
      </c>
      <c r="B65" s="147">
        <v>210462485</v>
      </c>
      <c r="C65" s="147">
        <v>77542041.530000001</v>
      </c>
      <c r="D65" s="147">
        <v>288004526.52999997</v>
      </c>
      <c r="E65" s="147">
        <v>260646602.28999999</v>
      </c>
      <c r="F65" s="147">
        <v>249309392</v>
      </c>
      <c r="G65" s="147">
        <v>38846907</v>
      </c>
    </row>
    <row r="66" spans="1:7" ht="15">
      <c r="A66" s="138"/>
      <c r="B66" s="149"/>
      <c r="C66" s="149"/>
      <c r="D66" s="149"/>
      <c r="E66" s="149"/>
      <c r="F66" s="149"/>
      <c r="G66" s="149"/>
    </row>
    <row r="67" spans="1:7" ht="15">
      <c r="A67" s="139" t="s">
        <v>262</v>
      </c>
      <c r="B67" s="147">
        <v>0</v>
      </c>
      <c r="C67" s="147">
        <v>30000000</v>
      </c>
      <c r="D67" s="147">
        <v>30000000</v>
      </c>
      <c r="E67" s="147">
        <v>30000000</v>
      </c>
      <c r="F67" s="147">
        <v>30000000</v>
      </c>
      <c r="G67" s="147">
        <v>30000000</v>
      </c>
    </row>
    <row r="68" spans="1:7" ht="15">
      <c r="A68" s="137" t="s">
        <v>263</v>
      </c>
      <c r="B68" s="146">
        <v>0</v>
      </c>
      <c r="C68" s="146">
        <v>30000000</v>
      </c>
      <c r="D68" s="146">
        <v>30000000</v>
      </c>
      <c r="E68" s="146">
        <v>30000000</v>
      </c>
      <c r="F68" s="146">
        <v>30000000</v>
      </c>
      <c r="G68" s="146">
        <v>30000000</v>
      </c>
    </row>
    <row r="69" spans="1:7" ht="15">
      <c r="A69" s="138"/>
      <c r="B69" s="149"/>
      <c r="C69" s="149"/>
      <c r="D69" s="149"/>
      <c r="E69" s="149"/>
      <c r="F69" s="149"/>
      <c r="G69" s="149"/>
    </row>
    <row r="70" spans="1:7" ht="15">
      <c r="A70" s="139" t="s">
        <v>264</v>
      </c>
      <c r="B70" s="147">
        <v>420920503.19</v>
      </c>
      <c r="C70" s="147">
        <v>151875270.19999999</v>
      </c>
      <c r="D70" s="147">
        <v>572795773.38999999</v>
      </c>
      <c r="E70" s="147">
        <v>541586500.83000004</v>
      </c>
      <c r="F70" s="147">
        <v>528149492.68000001</v>
      </c>
      <c r="G70" s="147">
        <v>107228989.49000001</v>
      </c>
    </row>
    <row r="71" spans="1:7" ht="15">
      <c r="A71" s="138"/>
      <c r="B71" s="149"/>
      <c r="C71" s="149"/>
      <c r="D71" s="149"/>
      <c r="E71" s="149"/>
      <c r="F71" s="149"/>
      <c r="G71" s="149"/>
    </row>
    <row r="72" spans="1:7" ht="15">
      <c r="A72" s="139" t="s">
        <v>265</v>
      </c>
      <c r="B72" s="149"/>
      <c r="C72" s="149"/>
      <c r="D72" s="149"/>
      <c r="E72" s="149"/>
      <c r="F72" s="149"/>
      <c r="G72" s="149"/>
    </row>
    <row r="73" spans="1:7" ht="30">
      <c r="A73" s="144" t="s">
        <v>266</v>
      </c>
      <c r="B73" s="146">
        <v>0</v>
      </c>
      <c r="C73" s="146">
        <v>30000000</v>
      </c>
      <c r="D73" s="146">
        <v>30000000</v>
      </c>
      <c r="E73" s="146">
        <v>30000000</v>
      </c>
      <c r="F73" s="146">
        <v>30000000</v>
      </c>
      <c r="G73" s="146">
        <v>30000000</v>
      </c>
    </row>
    <row r="74" spans="1:7" ht="30">
      <c r="A74" s="144" t="s">
        <v>267</v>
      </c>
      <c r="B74" s="146">
        <v>0</v>
      </c>
      <c r="C74" s="146">
        <v>0</v>
      </c>
      <c r="D74" s="146">
        <v>0</v>
      </c>
      <c r="E74" s="146">
        <v>0</v>
      </c>
      <c r="F74" s="146">
        <v>0</v>
      </c>
      <c r="G74" s="146">
        <v>0</v>
      </c>
    </row>
    <row r="75" spans="1:7" ht="15">
      <c r="A75" s="143" t="s">
        <v>268</v>
      </c>
      <c r="B75" s="147">
        <v>0</v>
      </c>
      <c r="C75" s="147">
        <v>30000000</v>
      </c>
      <c r="D75" s="147">
        <v>30000000</v>
      </c>
      <c r="E75" s="147">
        <v>30000000</v>
      </c>
      <c r="F75" s="147">
        <v>30000000</v>
      </c>
      <c r="G75" s="147">
        <v>30000000</v>
      </c>
    </row>
    <row r="76" spans="1:7" ht="15">
      <c r="A76" s="140"/>
      <c r="B76" s="150"/>
      <c r="C76" s="150"/>
      <c r="D76" s="150"/>
      <c r="E76" s="150"/>
      <c r="F76" s="150"/>
      <c r="G76" s="150"/>
    </row>
    <row r="77" spans="1:7" ht="15">
      <c r="A77" s="46"/>
      <c r="B77" s="47"/>
      <c r="C77" s="47"/>
      <c r="D77" s="47"/>
      <c r="E77" s="47"/>
      <c r="F77" s="47"/>
      <c r="G77" s="47"/>
    </row>
    <row r="78" spans="1:7" ht="15">
      <c r="A78" s="46" t="s">
        <v>631</v>
      </c>
      <c r="B78" s="47"/>
      <c r="C78" s="47"/>
      <c r="D78" s="47">
        <v>0</v>
      </c>
      <c r="E78" s="47"/>
      <c r="F78" s="47"/>
      <c r="G78" s="48">
        <v>0</v>
      </c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rintOptions horizontalCentered="1"/>
  <pageMargins left="0.51181102362204722" right="0.31496062992125984" top="0.74803149606299213" bottom="0.55118110236220474" header="0.31496062992125984" footer="0.31496062992125984"/>
  <pageSetup scale="6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62"/>
  <sheetViews>
    <sheetView workbookViewId="0">
      <selection sqref="A1:G160"/>
    </sheetView>
  </sheetViews>
  <sheetFormatPr baseColWidth="10" defaultRowHeight="12.75"/>
  <cols>
    <col min="1" max="1" width="108.83203125" bestFit="1" customWidth="1"/>
    <col min="2" max="7" width="17.83203125" bestFit="1" customWidth="1"/>
  </cols>
  <sheetData>
    <row r="1" spans="1:8" ht="21" customHeight="1">
      <c r="A1" s="254" t="s">
        <v>627</v>
      </c>
      <c r="B1" s="255"/>
      <c r="C1" s="255"/>
      <c r="D1" s="255"/>
      <c r="E1" s="255"/>
      <c r="F1" s="255"/>
      <c r="G1" s="255"/>
      <c r="H1" s="41"/>
    </row>
    <row r="2" spans="1:8" ht="15">
      <c r="A2" s="258" t="s">
        <v>569</v>
      </c>
      <c r="B2" s="258"/>
      <c r="C2" s="258"/>
      <c r="D2" s="258"/>
      <c r="E2" s="258"/>
      <c r="F2" s="258"/>
      <c r="G2" s="258"/>
      <c r="H2" s="41"/>
    </row>
    <row r="3" spans="1:8" ht="15">
      <c r="A3" s="259" t="s">
        <v>593</v>
      </c>
      <c r="B3" s="259"/>
      <c r="C3" s="259"/>
      <c r="D3" s="259"/>
      <c r="E3" s="259"/>
      <c r="F3" s="259"/>
      <c r="G3" s="259"/>
      <c r="H3" s="41"/>
    </row>
    <row r="4" spans="1:8" ht="15">
      <c r="A4" s="259" t="s">
        <v>617</v>
      </c>
      <c r="B4" s="259"/>
      <c r="C4" s="259"/>
      <c r="D4" s="259"/>
      <c r="E4" s="259"/>
      <c r="F4" s="259"/>
      <c r="G4" s="259"/>
      <c r="H4" s="41"/>
    </row>
    <row r="5" spans="1:8" ht="15">
      <c r="A5" s="252" t="s">
        <v>634</v>
      </c>
      <c r="B5" s="252"/>
      <c r="C5" s="252"/>
      <c r="D5" s="252"/>
      <c r="E5" s="252"/>
      <c r="F5" s="252"/>
      <c r="G5" s="252"/>
      <c r="H5" s="41"/>
    </row>
    <row r="6" spans="1:8" ht="15">
      <c r="A6" s="253" t="s">
        <v>571</v>
      </c>
      <c r="B6" s="253"/>
      <c r="C6" s="253"/>
      <c r="D6" s="253"/>
      <c r="E6" s="253"/>
      <c r="F6" s="253"/>
      <c r="G6" s="253"/>
      <c r="H6" s="41"/>
    </row>
    <row r="7" spans="1:8" ht="15">
      <c r="A7" s="256" t="s">
        <v>0</v>
      </c>
      <c r="B7" s="256" t="s">
        <v>269</v>
      </c>
      <c r="C7" s="256"/>
      <c r="D7" s="256"/>
      <c r="E7" s="256"/>
      <c r="F7" s="256"/>
      <c r="G7" s="257" t="s">
        <v>274</v>
      </c>
      <c r="H7" s="41"/>
    </row>
    <row r="8" spans="1:8" ht="30">
      <c r="A8" s="256"/>
      <c r="B8" s="151" t="s">
        <v>270</v>
      </c>
      <c r="C8" s="151" t="s">
        <v>271</v>
      </c>
      <c r="D8" s="151" t="s">
        <v>272</v>
      </c>
      <c r="E8" s="151" t="s">
        <v>166</v>
      </c>
      <c r="F8" s="151" t="s">
        <v>273</v>
      </c>
      <c r="G8" s="256"/>
      <c r="H8" s="41"/>
    </row>
    <row r="9" spans="1:8" ht="15">
      <c r="A9" s="152" t="s">
        <v>275</v>
      </c>
      <c r="B9" s="153">
        <f>B10+B18+B189+B28+B38+B48+B58+B62+B71+B75</f>
        <v>215938912.03999999</v>
      </c>
      <c r="C9" s="153">
        <f t="shared" ref="C9:G9" si="0">C10+C18+C189+C28+C38+C48+C58+C62+C71+C75</f>
        <v>77446671.469999984</v>
      </c>
      <c r="D9" s="153">
        <f t="shared" si="0"/>
        <v>293385583.51000005</v>
      </c>
      <c r="E9" s="153">
        <f t="shared" si="0"/>
        <v>259479402.20000005</v>
      </c>
      <c r="F9" s="153">
        <f t="shared" si="0"/>
        <v>251031007.33000004</v>
      </c>
      <c r="G9" s="153">
        <f t="shared" si="0"/>
        <v>33906181.310000002</v>
      </c>
      <c r="H9" s="41"/>
    </row>
    <row r="10" spans="1:8">
      <c r="A10" s="154" t="s">
        <v>276</v>
      </c>
      <c r="B10" s="155">
        <f>SUM(B11:B17)</f>
        <v>121094476.53999999</v>
      </c>
      <c r="C10" s="155">
        <f t="shared" ref="C10:G10" si="1">SUM(C11:C17)</f>
        <v>8719579.7699999996</v>
      </c>
      <c r="D10" s="155">
        <f t="shared" si="1"/>
        <v>129814056.31</v>
      </c>
      <c r="E10" s="155">
        <f t="shared" si="1"/>
        <v>129576138.52</v>
      </c>
      <c r="F10" s="155">
        <f t="shared" si="1"/>
        <v>129253604.67</v>
      </c>
      <c r="G10" s="155">
        <f t="shared" si="1"/>
        <v>237917.78999999911</v>
      </c>
      <c r="H10" s="42" t="s">
        <v>277</v>
      </c>
    </row>
    <row r="11" spans="1:8" ht="15">
      <c r="A11" s="156" t="s">
        <v>278</v>
      </c>
      <c r="B11" s="157">
        <v>61391477.950000003</v>
      </c>
      <c r="C11" s="157">
        <v>33382632.469999999</v>
      </c>
      <c r="D11" s="155">
        <f>B11+C11</f>
        <v>94774110.420000002</v>
      </c>
      <c r="E11" s="157">
        <v>94774110.420000002</v>
      </c>
      <c r="F11" s="157">
        <v>94774110.420000002</v>
      </c>
      <c r="G11" s="155">
        <f>D11-E11</f>
        <v>0</v>
      </c>
      <c r="H11" s="42" t="s">
        <v>279</v>
      </c>
    </row>
    <row r="12" spans="1:8" ht="15">
      <c r="A12" s="156" t="s">
        <v>280</v>
      </c>
      <c r="B12" s="157">
        <v>283605</v>
      </c>
      <c r="C12" s="157">
        <v>-52222</v>
      </c>
      <c r="D12" s="155">
        <f t="shared" ref="D12:D17" si="2">B12+C12</f>
        <v>231383</v>
      </c>
      <c r="E12" s="157">
        <v>231383</v>
      </c>
      <c r="F12" s="157">
        <v>231383</v>
      </c>
      <c r="G12" s="155">
        <f t="shared" ref="G12:G17" si="3">D12-E12</f>
        <v>0</v>
      </c>
      <c r="H12" s="42" t="s">
        <v>281</v>
      </c>
    </row>
    <row r="13" spans="1:8" ht="15">
      <c r="A13" s="156" t="s">
        <v>282</v>
      </c>
      <c r="B13" s="157">
        <v>18358522.649999999</v>
      </c>
      <c r="C13" s="157">
        <v>-3890877.53</v>
      </c>
      <c r="D13" s="155">
        <f t="shared" si="2"/>
        <v>14467645.119999999</v>
      </c>
      <c r="E13" s="157">
        <v>14340974.550000001</v>
      </c>
      <c r="F13" s="157">
        <v>14331945.550000001</v>
      </c>
      <c r="G13" s="155">
        <f t="shared" si="3"/>
        <v>126670.56999999844</v>
      </c>
      <c r="H13" s="42" t="s">
        <v>283</v>
      </c>
    </row>
    <row r="14" spans="1:8" ht="15">
      <c r="A14" s="156" t="s">
        <v>284</v>
      </c>
      <c r="B14" s="157">
        <v>12448800</v>
      </c>
      <c r="C14" s="157">
        <v>-7875490.8099999996</v>
      </c>
      <c r="D14" s="155">
        <f t="shared" si="2"/>
        <v>4573309.1900000004</v>
      </c>
      <c r="E14" s="157">
        <v>4462061.97</v>
      </c>
      <c r="F14" s="157">
        <v>4148557.12</v>
      </c>
      <c r="G14" s="155">
        <f t="shared" si="3"/>
        <v>111247.22000000067</v>
      </c>
      <c r="H14" s="42" t="s">
        <v>285</v>
      </c>
    </row>
    <row r="15" spans="1:8" ht="15">
      <c r="A15" s="156" t="s">
        <v>286</v>
      </c>
      <c r="B15" s="157">
        <v>26583944</v>
      </c>
      <c r="C15" s="157">
        <v>-12065387.58</v>
      </c>
      <c r="D15" s="155">
        <f t="shared" si="2"/>
        <v>14518556.42</v>
      </c>
      <c r="E15" s="157">
        <v>14518556.42</v>
      </c>
      <c r="F15" s="157">
        <v>14518556.42</v>
      </c>
      <c r="G15" s="155">
        <f t="shared" si="3"/>
        <v>0</v>
      </c>
      <c r="H15" s="42" t="s">
        <v>287</v>
      </c>
    </row>
    <row r="16" spans="1:8" ht="15">
      <c r="A16" s="156" t="s">
        <v>288</v>
      </c>
      <c r="B16" s="157">
        <v>778126.94</v>
      </c>
      <c r="C16" s="157">
        <v>-778126.94</v>
      </c>
      <c r="D16" s="155">
        <f t="shared" si="2"/>
        <v>0</v>
      </c>
      <c r="E16" s="157">
        <v>0</v>
      </c>
      <c r="F16" s="157">
        <v>0</v>
      </c>
      <c r="G16" s="155">
        <f t="shared" si="3"/>
        <v>0</v>
      </c>
      <c r="H16" s="42" t="s">
        <v>289</v>
      </c>
    </row>
    <row r="17" spans="1:8" ht="15">
      <c r="A17" s="156" t="s">
        <v>290</v>
      </c>
      <c r="B17" s="157">
        <v>1250000</v>
      </c>
      <c r="C17" s="157">
        <v>-947.84</v>
      </c>
      <c r="D17" s="155">
        <f t="shared" si="2"/>
        <v>1249052.1599999999</v>
      </c>
      <c r="E17" s="157">
        <v>1249052.1599999999</v>
      </c>
      <c r="F17" s="157">
        <v>1249052.1599999999</v>
      </c>
      <c r="G17" s="155">
        <f t="shared" si="3"/>
        <v>0</v>
      </c>
      <c r="H17" s="41"/>
    </row>
    <row r="18" spans="1:8">
      <c r="A18" s="154" t="s">
        <v>291</v>
      </c>
      <c r="B18" s="155">
        <f>SUM(B19:B27)</f>
        <v>11273801.42</v>
      </c>
      <c r="C18" s="155">
        <f t="shared" ref="C18:G18" si="4">SUM(C19:C27)</f>
        <v>-4968500.3999999994</v>
      </c>
      <c r="D18" s="155">
        <f t="shared" si="4"/>
        <v>6305301.0199999996</v>
      </c>
      <c r="E18" s="155">
        <f t="shared" si="4"/>
        <v>6272403.4100000001</v>
      </c>
      <c r="F18" s="155">
        <f t="shared" si="4"/>
        <v>5849687.3200000003</v>
      </c>
      <c r="G18" s="155">
        <f t="shared" si="4"/>
        <v>32897.610000000161</v>
      </c>
      <c r="H18" s="42" t="s">
        <v>292</v>
      </c>
    </row>
    <row r="19" spans="1:8" ht="15">
      <c r="A19" s="156" t="s">
        <v>293</v>
      </c>
      <c r="B19" s="157">
        <v>3255461.5</v>
      </c>
      <c r="C19" s="157">
        <v>-514242.44</v>
      </c>
      <c r="D19" s="155">
        <f t="shared" ref="D19:D27" si="5">B19+C19</f>
        <v>2741219.06</v>
      </c>
      <c r="E19" s="157">
        <v>2728911.85</v>
      </c>
      <c r="F19" s="157">
        <v>2637155.2000000002</v>
      </c>
      <c r="G19" s="155">
        <f t="shared" ref="G19:G27" si="6">D19-E19</f>
        <v>12307.209999999963</v>
      </c>
      <c r="H19" s="42" t="s">
        <v>294</v>
      </c>
    </row>
    <row r="20" spans="1:8" ht="15">
      <c r="A20" s="156" t="s">
        <v>295</v>
      </c>
      <c r="B20" s="157">
        <v>25217.919999999998</v>
      </c>
      <c r="C20" s="157">
        <v>-5811.92</v>
      </c>
      <c r="D20" s="155">
        <f t="shared" si="5"/>
        <v>19406</v>
      </c>
      <c r="E20" s="157">
        <v>19406</v>
      </c>
      <c r="F20" s="157">
        <v>19406</v>
      </c>
      <c r="G20" s="155">
        <f t="shared" si="6"/>
        <v>0</v>
      </c>
      <c r="H20" s="42" t="s">
        <v>296</v>
      </c>
    </row>
    <row r="21" spans="1:8">
      <c r="A21" s="156" t="s">
        <v>297</v>
      </c>
      <c r="B21" s="155"/>
      <c r="C21" s="155"/>
      <c r="D21" s="155">
        <f t="shared" si="5"/>
        <v>0</v>
      </c>
      <c r="E21" s="155"/>
      <c r="F21" s="155"/>
      <c r="G21" s="155">
        <f t="shared" si="6"/>
        <v>0</v>
      </c>
      <c r="H21" s="42" t="s">
        <v>298</v>
      </c>
    </row>
    <row r="22" spans="1:8" ht="15">
      <c r="A22" s="156" t="s">
        <v>299</v>
      </c>
      <c r="B22" s="157">
        <v>2314000</v>
      </c>
      <c r="C22" s="157">
        <v>-2065811.17</v>
      </c>
      <c r="D22" s="155">
        <f t="shared" si="5"/>
        <v>248188.83000000007</v>
      </c>
      <c r="E22" s="157">
        <v>248185.8</v>
      </c>
      <c r="F22" s="157">
        <v>248185.8</v>
      </c>
      <c r="G22" s="155">
        <f t="shared" si="6"/>
        <v>3.0300000000861473</v>
      </c>
      <c r="H22" s="42" t="s">
        <v>300</v>
      </c>
    </row>
    <row r="23" spans="1:8" ht="15">
      <c r="A23" s="156" t="s">
        <v>301</v>
      </c>
      <c r="B23" s="157">
        <v>44000</v>
      </c>
      <c r="C23" s="157">
        <v>-4998</v>
      </c>
      <c r="D23" s="155">
        <f t="shared" si="5"/>
        <v>39002</v>
      </c>
      <c r="E23" s="157">
        <v>39002</v>
      </c>
      <c r="F23" s="157">
        <v>20820</v>
      </c>
      <c r="G23" s="155">
        <f t="shared" si="6"/>
        <v>0</v>
      </c>
      <c r="H23" s="42" t="s">
        <v>302</v>
      </c>
    </row>
    <row r="24" spans="1:8" ht="15">
      <c r="A24" s="156" t="s">
        <v>303</v>
      </c>
      <c r="B24" s="157">
        <v>3535480</v>
      </c>
      <c r="C24" s="157">
        <v>-1922920.95</v>
      </c>
      <c r="D24" s="155">
        <f t="shared" si="5"/>
        <v>1612559.05</v>
      </c>
      <c r="E24" s="157">
        <v>1611948.05</v>
      </c>
      <c r="F24" s="157">
        <v>1526013.15</v>
      </c>
      <c r="G24" s="155">
        <f t="shared" si="6"/>
        <v>611</v>
      </c>
      <c r="H24" s="42" t="s">
        <v>304</v>
      </c>
    </row>
    <row r="25" spans="1:8" ht="15">
      <c r="A25" s="156" t="s">
        <v>305</v>
      </c>
      <c r="B25" s="157">
        <v>701264</v>
      </c>
      <c r="C25" s="157">
        <v>-152748.51999999999</v>
      </c>
      <c r="D25" s="155">
        <f t="shared" si="5"/>
        <v>548515.48</v>
      </c>
      <c r="E25" s="157">
        <v>548429.48</v>
      </c>
      <c r="F25" s="157">
        <v>347566.4</v>
      </c>
      <c r="G25" s="155">
        <f t="shared" si="6"/>
        <v>86</v>
      </c>
      <c r="H25" s="42" t="s">
        <v>306</v>
      </c>
    </row>
    <row r="26" spans="1:8">
      <c r="A26" s="156" t="s">
        <v>307</v>
      </c>
      <c r="B26" s="155"/>
      <c r="C26" s="155"/>
      <c r="D26" s="155">
        <f t="shared" si="5"/>
        <v>0</v>
      </c>
      <c r="E26" s="155"/>
      <c r="F26" s="155"/>
      <c r="G26" s="155">
        <f t="shared" si="6"/>
        <v>0</v>
      </c>
      <c r="H26" s="42" t="s">
        <v>308</v>
      </c>
    </row>
    <row r="27" spans="1:8" ht="15">
      <c r="A27" s="156" t="s">
        <v>309</v>
      </c>
      <c r="B27" s="157">
        <v>1398378</v>
      </c>
      <c r="C27" s="157">
        <v>-301967.40000000002</v>
      </c>
      <c r="D27" s="155">
        <f t="shared" si="5"/>
        <v>1096410.6000000001</v>
      </c>
      <c r="E27" s="157">
        <v>1076520.23</v>
      </c>
      <c r="F27" s="157">
        <v>1050540.77</v>
      </c>
      <c r="G27" s="155">
        <f t="shared" si="6"/>
        <v>19890.370000000112</v>
      </c>
      <c r="H27" s="41"/>
    </row>
    <row r="28" spans="1:8">
      <c r="A28" s="154" t="s">
        <v>310</v>
      </c>
      <c r="B28" s="155">
        <f>SUM(B29:B37)</f>
        <v>37940271.140000001</v>
      </c>
      <c r="C28" s="155">
        <f t="shared" ref="C28:G28" si="7">SUM(C29:C37)</f>
        <v>33757986.82</v>
      </c>
      <c r="D28" s="155">
        <f t="shared" si="7"/>
        <v>71698257.959999993</v>
      </c>
      <c r="E28" s="155">
        <f t="shared" si="7"/>
        <v>48920523.550000004</v>
      </c>
      <c r="F28" s="155">
        <f t="shared" si="7"/>
        <v>43605571.049999997</v>
      </c>
      <c r="G28" s="155">
        <f t="shared" si="7"/>
        <v>22777734.41</v>
      </c>
      <c r="H28" s="42" t="s">
        <v>311</v>
      </c>
    </row>
    <row r="29" spans="1:8" ht="15">
      <c r="A29" s="156" t="s">
        <v>312</v>
      </c>
      <c r="B29" s="157">
        <v>6620490.5800000001</v>
      </c>
      <c r="C29" s="157">
        <v>25679047.719999999</v>
      </c>
      <c r="D29" s="155">
        <f t="shared" ref="D29:D82" si="8">B29+C29</f>
        <v>32299538.299999997</v>
      </c>
      <c r="E29" s="157">
        <v>11145483.41</v>
      </c>
      <c r="F29" s="157">
        <v>7284416.6799999997</v>
      </c>
      <c r="G29" s="155">
        <f t="shared" ref="G29:G37" si="9">D29-E29</f>
        <v>21154054.889999997</v>
      </c>
      <c r="H29" s="42" t="s">
        <v>313</v>
      </c>
    </row>
    <row r="30" spans="1:8" ht="15">
      <c r="A30" s="156" t="s">
        <v>314</v>
      </c>
      <c r="B30" s="157">
        <v>298240</v>
      </c>
      <c r="C30" s="157">
        <v>-177994.54</v>
      </c>
      <c r="D30" s="155">
        <f t="shared" si="8"/>
        <v>120245.45999999999</v>
      </c>
      <c r="E30" s="157">
        <v>119665.46</v>
      </c>
      <c r="F30" s="157">
        <v>103845.46</v>
      </c>
      <c r="G30" s="155">
        <f t="shared" si="9"/>
        <v>579.99999999998545</v>
      </c>
      <c r="H30" s="42" t="s">
        <v>315</v>
      </c>
    </row>
    <row r="31" spans="1:8" ht="15">
      <c r="A31" s="156" t="s">
        <v>316</v>
      </c>
      <c r="B31" s="157">
        <v>1210560.7</v>
      </c>
      <c r="C31" s="157">
        <v>3084782.26</v>
      </c>
      <c r="D31" s="155">
        <f t="shared" si="8"/>
        <v>4295342.96</v>
      </c>
      <c r="E31" s="157">
        <v>2931271.57</v>
      </c>
      <c r="F31" s="157">
        <v>2524171.23</v>
      </c>
      <c r="G31" s="155">
        <f t="shared" si="9"/>
        <v>1364071.3900000001</v>
      </c>
      <c r="H31" s="42" t="s">
        <v>317</v>
      </c>
    </row>
    <row r="32" spans="1:8" ht="15">
      <c r="A32" s="156" t="s">
        <v>318</v>
      </c>
      <c r="B32" s="157">
        <v>807540</v>
      </c>
      <c r="C32" s="157">
        <v>296854</v>
      </c>
      <c r="D32" s="155">
        <f t="shared" si="8"/>
        <v>1104394</v>
      </c>
      <c r="E32" s="157">
        <v>1104394</v>
      </c>
      <c r="F32" s="157">
        <v>989484.6</v>
      </c>
      <c r="G32" s="155">
        <f t="shared" si="9"/>
        <v>0</v>
      </c>
      <c r="H32" s="42" t="s">
        <v>319</v>
      </c>
    </row>
    <row r="33" spans="1:8" ht="15">
      <c r="A33" s="156" t="s">
        <v>320</v>
      </c>
      <c r="B33" s="157">
        <v>1623622</v>
      </c>
      <c r="C33" s="157">
        <v>18699.91</v>
      </c>
      <c r="D33" s="155">
        <f t="shared" si="8"/>
        <v>1642321.91</v>
      </c>
      <c r="E33" s="157">
        <v>1605502.63</v>
      </c>
      <c r="F33" s="157">
        <v>1530019.55</v>
      </c>
      <c r="G33" s="155">
        <f t="shared" si="9"/>
        <v>36819.280000000028</v>
      </c>
      <c r="H33" s="42" t="s">
        <v>321</v>
      </c>
    </row>
    <row r="34" spans="1:8" ht="15">
      <c r="A34" s="156" t="s">
        <v>322</v>
      </c>
      <c r="B34" s="157">
        <v>3178500</v>
      </c>
      <c r="C34" s="157">
        <v>-46004.800000000003</v>
      </c>
      <c r="D34" s="155">
        <f t="shared" si="8"/>
        <v>3132495.2</v>
      </c>
      <c r="E34" s="157">
        <v>3132495.2</v>
      </c>
      <c r="F34" s="157">
        <v>3120495.2</v>
      </c>
      <c r="G34" s="155">
        <f t="shared" si="9"/>
        <v>0</v>
      </c>
      <c r="H34" s="42" t="s">
        <v>323</v>
      </c>
    </row>
    <row r="35" spans="1:8" ht="15">
      <c r="A35" s="156" t="s">
        <v>324</v>
      </c>
      <c r="B35" s="157">
        <v>438300</v>
      </c>
      <c r="C35" s="157">
        <v>-236947.34</v>
      </c>
      <c r="D35" s="155">
        <f t="shared" si="8"/>
        <v>201352.66</v>
      </c>
      <c r="E35" s="157">
        <v>199069.66</v>
      </c>
      <c r="F35" s="157">
        <v>193499.28</v>
      </c>
      <c r="G35" s="155">
        <f t="shared" si="9"/>
        <v>2283</v>
      </c>
      <c r="H35" s="42" t="s">
        <v>325</v>
      </c>
    </row>
    <row r="36" spans="1:8" ht="15">
      <c r="A36" s="156" t="s">
        <v>326</v>
      </c>
      <c r="B36" s="157">
        <v>20101576</v>
      </c>
      <c r="C36" s="157">
        <v>4392420.6900000004</v>
      </c>
      <c r="D36" s="155">
        <f t="shared" si="8"/>
        <v>24493996.690000001</v>
      </c>
      <c r="E36" s="157">
        <v>24383758.300000001</v>
      </c>
      <c r="F36" s="157">
        <v>24138137.73</v>
      </c>
      <c r="G36" s="155">
        <f t="shared" si="9"/>
        <v>110238.3900000006</v>
      </c>
      <c r="H36" s="42" t="s">
        <v>327</v>
      </c>
    </row>
    <row r="37" spans="1:8" ht="15">
      <c r="A37" s="156" t="s">
        <v>328</v>
      </c>
      <c r="B37" s="157">
        <v>3661441.86</v>
      </c>
      <c r="C37" s="157">
        <v>747128.92</v>
      </c>
      <c r="D37" s="155">
        <f t="shared" si="8"/>
        <v>4408570.78</v>
      </c>
      <c r="E37" s="157">
        <v>4298883.32</v>
      </c>
      <c r="F37" s="157">
        <v>3721501.32</v>
      </c>
      <c r="G37" s="155">
        <f t="shared" si="9"/>
        <v>109687.45999999996</v>
      </c>
      <c r="H37" s="41"/>
    </row>
    <row r="38" spans="1:8">
      <c r="A38" s="154" t="s">
        <v>329</v>
      </c>
      <c r="B38" s="155">
        <f>SUM(B39:B47)</f>
        <v>31571576.009999998</v>
      </c>
      <c r="C38" s="155">
        <f t="shared" ref="C38:G38" si="10">SUM(C39:C47)</f>
        <v>1938107.23</v>
      </c>
      <c r="D38" s="155">
        <f t="shared" si="10"/>
        <v>33509683.240000002</v>
      </c>
      <c r="E38" s="155">
        <f t="shared" si="10"/>
        <v>33043080.420000002</v>
      </c>
      <c r="F38" s="155">
        <f t="shared" si="10"/>
        <v>31896637.990000002</v>
      </c>
      <c r="G38" s="155">
        <f t="shared" si="10"/>
        <v>466602.82000000216</v>
      </c>
      <c r="H38" s="42" t="s">
        <v>330</v>
      </c>
    </row>
    <row r="39" spans="1:8" ht="15">
      <c r="A39" s="156" t="s">
        <v>331</v>
      </c>
      <c r="B39" s="157">
        <v>11646624.01</v>
      </c>
      <c r="C39" s="157">
        <v>0</v>
      </c>
      <c r="D39" s="155">
        <f t="shared" si="8"/>
        <v>11646624.01</v>
      </c>
      <c r="E39" s="157">
        <v>11646624.01</v>
      </c>
      <c r="F39" s="157">
        <v>11646624.01</v>
      </c>
      <c r="G39" s="155">
        <f t="shared" ref="G39:G47" si="11">D39-E39</f>
        <v>0</v>
      </c>
      <c r="H39" s="42" t="s">
        <v>332</v>
      </c>
    </row>
    <row r="40" spans="1:8">
      <c r="A40" s="156" t="s">
        <v>333</v>
      </c>
      <c r="B40" s="155"/>
      <c r="C40" s="155"/>
      <c r="D40" s="155">
        <f t="shared" si="8"/>
        <v>0</v>
      </c>
      <c r="E40" s="155"/>
      <c r="F40" s="155"/>
      <c r="G40" s="155">
        <f t="shared" si="11"/>
        <v>0</v>
      </c>
      <c r="H40" s="42" t="s">
        <v>334</v>
      </c>
    </row>
    <row r="41" spans="1:8">
      <c r="A41" s="156" t="s">
        <v>335</v>
      </c>
      <c r="B41" s="155"/>
      <c r="C41" s="155"/>
      <c r="D41" s="155">
        <f t="shared" si="8"/>
        <v>0</v>
      </c>
      <c r="E41" s="155"/>
      <c r="F41" s="155"/>
      <c r="G41" s="155">
        <f t="shared" si="11"/>
        <v>0</v>
      </c>
      <c r="H41" s="42" t="s">
        <v>336</v>
      </c>
    </row>
    <row r="42" spans="1:8" ht="15">
      <c r="A42" s="156" t="s">
        <v>337</v>
      </c>
      <c r="B42" s="157">
        <v>7260576</v>
      </c>
      <c r="C42" s="157">
        <v>533600.11</v>
      </c>
      <c r="D42" s="155">
        <f t="shared" si="8"/>
        <v>7794176.1100000003</v>
      </c>
      <c r="E42" s="157">
        <v>7342310.3099999996</v>
      </c>
      <c r="F42" s="157">
        <v>6328037.9100000001</v>
      </c>
      <c r="G42" s="155">
        <f t="shared" si="11"/>
        <v>451865.80000000075</v>
      </c>
      <c r="H42" s="42" t="s">
        <v>338</v>
      </c>
    </row>
    <row r="43" spans="1:8" ht="15">
      <c r="A43" s="156" t="s">
        <v>339</v>
      </c>
      <c r="B43" s="157">
        <v>12664376</v>
      </c>
      <c r="C43" s="157">
        <v>1404507.12</v>
      </c>
      <c r="D43" s="155">
        <f t="shared" si="8"/>
        <v>14068883.120000001</v>
      </c>
      <c r="E43" s="157">
        <v>14054146.1</v>
      </c>
      <c r="F43" s="157">
        <v>13921976.07</v>
      </c>
      <c r="G43" s="155">
        <f t="shared" si="11"/>
        <v>14737.020000001416</v>
      </c>
      <c r="H43" s="42" t="s">
        <v>340</v>
      </c>
    </row>
    <row r="44" spans="1:8">
      <c r="A44" s="156" t="s">
        <v>341</v>
      </c>
      <c r="B44" s="155"/>
      <c r="C44" s="155"/>
      <c r="D44" s="155">
        <f t="shared" si="8"/>
        <v>0</v>
      </c>
      <c r="E44" s="155"/>
      <c r="F44" s="155"/>
      <c r="G44" s="155">
        <f t="shared" si="11"/>
        <v>0</v>
      </c>
      <c r="H44" s="43"/>
    </row>
    <row r="45" spans="1:8">
      <c r="A45" s="156" t="s">
        <v>342</v>
      </c>
      <c r="B45" s="155"/>
      <c r="C45" s="155"/>
      <c r="D45" s="155">
        <f t="shared" si="8"/>
        <v>0</v>
      </c>
      <c r="E45" s="155"/>
      <c r="F45" s="155"/>
      <c r="G45" s="155">
        <f t="shared" si="11"/>
        <v>0</v>
      </c>
      <c r="H45" s="43"/>
    </row>
    <row r="46" spans="1:8">
      <c r="A46" s="156" t="s">
        <v>343</v>
      </c>
      <c r="B46" s="155"/>
      <c r="C46" s="155"/>
      <c r="D46" s="155">
        <f t="shared" si="8"/>
        <v>0</v>
      </c>
      <c r="E46" s="155"/>
      <c r="F46" s="155"/>
      <c r="G46" s="155">
        <f t="shared" si="11"/>
        <v>0</v>
      </c>
      <c r="H46" s="42" t="s">
        <v>344</v>
      </c>
    </row>
    <row r="47" spans="1:8" ht="15">
      <c r="A47" s="156" t="s">
        <v>345</v>
      </c>
      <c r="B47" s="155"/>
      <c r="C47" s="155"/>
      <c r="D47" s="155">
        <f t="shared" si="8"/>
        <v>0</v>
      </c>
      <c r="E47" s="155"/>
      <c r="F47" s="155"/>
      <c r="G47" s="155">
        <f t="shared" si="11"/>
        <v>0</v>
      </c>
      <c r="H47" s="41"/>
    </row>
    <row r="48" spans="1:8">
      <c r="A48" s="154" t="s">
        <v>346</v>
      </c>
      <c r="B48" s="155">
        <f>SUM(B49:B57)</f>
        <v>564276</v>
      </c>
      <c r="C48" s="155">
        <f t="shared" ref="C48:G48" si="12">SUM(C49:C57)</f>
        <v>2276689.37</v>
      </c>
      <c r="D48" s="155">
        <f t="shared" si="12"/>
        <v>2840965.37</v>
      </c>
      <c r="E48" s="155">
        <f t="shared" si="12"/>
        <v>2840840.37</v>
      </c>
      <c r="F48" s="155">
        <f t="shared" si="12"/>
        <v>1896090.37</v>
      </c>
      <c r="G48" s="155">
        <f t="shared" si="12"/>
        <v>125.00000000023283</v>
      </c>
      <c r="H48" s="42" t="s">
        <v>347</v>
      </c>
    </row>
    <row r="49" spans="1:8" ht="15">
      <c r="A49" s="156" t="s">
        <v>348</v>
      </c>
      <c r="B49" s="157">
        <v>501876</v>
      </c>
      <c r="C49" s="157">
        <v>622941.41</v>
      </c>
      <c r="D49" s="155">
        <f t="shared" si="8"/>
        <v>1124817.4100000001</v>
      </c>
      <c r="E49" s="157">
        <v>1124692.4099999999</v>
      </c>
      <c r="F49" s="157">
        <v>875942.41</v>
      </c>
      <c r="G49" s="155">
        <f t="shared" ref="G49:G57" si="13">D49-E49</f>
        <v>125.00000000023283</v>
      </c>
      <c r="H49" s="42" t="s">
        <v>349</v>
      </c>
    </row>
    <row r="50" spans="1:8" ht="15">
      <c r="A50" s="156" t="s">
        <v>350</v>
      </c>
      <c r="B50" s="157">
        <v>62400</v>
      </c>
      <c r="C50" s="157">
        <v>-4532.04</v>
      </c>
      <c r="D50" s="155">
        <f t="shared" si="8"/>
        <v>57867.96</v>
      </c>
      <c r="E50" s="157">
        <v>57867.96</v>
      </c>
      <c r="F50" s="157">
        <v>57867.96</v>
      </c>
      <c r="G50" s="155">
        <f t="shared" si="13"/>
        <v>0</v>
      </c>
      <c r="H50" s="42" t="s">
        <v>351</v>
      </c>
    </row>
    <row r="51" spans="1:8">
      <c r="A51" s="156" t="s">
        <v>352</v>
      </c>
      <c r="B51" s="155"/>
      <c r="C51" s="155"/>
      <c r="D51" s="155">
        <f t="shared" si="8"/>
        <v>0</v>
      </c>
      <c r="E51" s="155"/>
      <c r="F51" s="155"/>
      <c r="G51" s="155">
        <f t="shared" si="13"/>
        <v>0</v>
      </c>
      <c r="H51" s="42" t="s">
        <v>353</v>
      </c>
    </row>
    <row r="52" spans="1:8" ht="15">
      <c r="A52" s="156" t="s">
        <v>354</v>
      </c>
      <c r="B52" s="157">
        <v>0</v>
      </c>
      <c r="C52" s="157">
        <v>670000</v>
      </c>
      <c r="D52" s="155">
        <f t="shared" si="8"/>
        <v>670000</v>
      </c>
      <c r="E52" s="157">
        <v>670000</v>
      </c>
      <c r="F52" s="157">
        <v>670000</v>
      </c>
      <c r="G52" s="155">
        <f t="shared" si="13"/>
        <v>0</v>
      </c>
      <c r="H52" s="42" t="s">
        <v>355</v>
      </c>
    </row>
    <row r="53" spans="1:8">
      <c r="A53" s="156" t="s">
        <v>356</v>
      </c>
      <c r="B53" s="155"/>
      <c r="C53" s="155"/>
      <c r="D53" s="155">
        <f t="shared" si="8"/>
        <v>0</v>
      </c>
      <c r="E53" s="155"/>
      <c r="F53" s="155"/>
      <c r="G53" s="155">
        <f t="shared" si="13"/>
        <v>0</v>
      </c>
      <c r="H53" s="42" t="s">
        <v>357</v>
      </c>
    </row>
    <row r="54" spans="1:8" ht="15">
      <c r="A54" s="156" t="s">
        <v>358</v>
      </c>
      <c r="B54" s="157">
        <v>0</v>
      </c>
      <c r="C54" s="157">
        <v>890880</v>
      </c>
      <c r="D54" s="155">
        <f t="shared" si="8"/>
        <v>890880</v>
      </c>
      <c r="E54" s="157">
        <v>890880</v>
      </c>
      <c r="F54" s="157">
        <v>194880</v>
      </c>
      <c r="G54" s="155">
        <f t="shared" si="13"/>
        <v>0</v>
      </c>
      <c r="H54" s="42" t="s">
        <v>359</v>
      </c>
    </row>
    <row r="55" spans="1:8">
      <c r="A55" s="156" t="s">
        <v>360</v>
      </c>
      <c r="B55" s="155"/>
      <c r="C55" s="155"/>
      <c r="D55" s="155">
        <f t="shared" si="8"/>
        <v>0</v>
      </c>
      <c r="E55" s="155"/>
      <c r="F55" s="155"/>
      <c r="G55" s="155">
        <f t="shared" si="13"/>
        <v>0</v>
      </c>
      <c r="H55" s="42" t="s">
        <v>361</v>
      </c>
    </row>
    <row r="56" spans="1:8">
      <c r="A56" s="156" t="s">
        <v>362</v>
      </c>
      <c r="B56" s="155"/>
      <c r="C56" s="155"/>
      <c r="D56" s="155">
        <f t="shared" si="8"/>
        <v>0</v>
      </c>
      <c r="E56" s="155"/>
      <c r="F56" s="155"/>
      <c r="G56" s="155">
        <f t="shared" si="13"/>
        <v>0</v>
      </c>
      <c r="H56" s="42" t="s">
        <v>363</v>
      </c>
    </row>
    <row r="57" spans="1:8" ht="15">
      <c r="A57" s="156" t="s">
        <v>364</v>
      </c>
      <c r="B57" s="157">
        <v>0</v>
      </c>
      <c r="C57" s="157">
        <v>97400</v>
      </c>
      <c r="D57" s="155">
        <f t="shared" si="8"/>
        <v>97400</v>
      </c>
      <c r="E57" s="157">
        <v>97400</v>
      </c>
      <c r="F57" s="157">
        <v>97400</v>
      </c>
      <c r="G57" s="155">
        <f t="shared" si="13"/>
        <v>0</v>
      </c>
      <c r="H57" s="41"/>
    </row>
    <row r="58" spans="1:8">
      <c r="A58" s="154" t="s">
        <v>365</v>
      </c>
      <c r="B58" s="155">
        <f>SUM(B59:B61)</f>
        <v>0</v>
      </c>
      <c r="C58" s="155">
        <f t="shared" ref="C58:G58" si="14">SUM(C59:C61)</f>
        <v>44089600</v>
      </c>
      <c r="D58" s="155">
        <f t="shared" si="14"/>
        <v>44089600</v>
      </c>
      <c r="E58" s="155">
        <f t="shared" si="14"/>
        <v>36092299.100000001</v>
      </c>
      <c r="F58" s="155">
        <f t="shared" si="14"/>
        <v>35795299.100000001</v>
      </c>
      <c r="G58" s="155">
        <f t="shared" si="14"/>
        <v>7997300.8999999994</v>
      </c>
      <c r="H58" s="42" t="s">
        <v>366</v>
      </c>
    </row>
    <row r="59" spans="1:8" ht="15">
      <c r="A59" s="156" t="s">
        <v>367</v>
      </c>
      <c r="B59" s="157">
        <v>0</v>
      </c>
      <c r="C59" s="157">
        <v>40290000</v>
      </c>
      <c r="D59" s="155">
        <f t="shared" si="8"/>
        <v>40290000</v>
      </c>
      <c r="E59" s="157">
        <v>34123791.960000001</v>
      </c>
      <c r="F59" s="157">
        <v>34123791.960000001</v>
      </c>
      <c r="G59" s="155">
        <f t="shared" ref="G59:G61" si="15">D59-E59</f>
        <v>6166208.0399999991</v>
      </c>
      <c r="H59" s="42" t="s">
        <v>368</v>
      </c>
    </row>
    <row r="60" spans="1:8" ht="15">
      <c r="A60" s="156" t="s">
        <v>369</v>
      </c>
      <c r="B60" s="157">
        <v>0</v>
      </c>
      <c r="C60" s="157">
        <v>2500000</v>
      </c>
      <c r="D60" s="155">
        <f t="shared" si="8"/>
        <v>2500000</v>
      </c>
      <c r="E60" s="157">
        <v>1968507.14</v>
      </c>
      <c r="F60" s="157">
        <v>1671507.14</v>
      </c>
      <c r="G60" s="155">
        <f t="shared" si="15"/>
        <v>531492.8600000001</v>
      </c>
      <c r="H60" s="42" t="s">
        <v>370</v>
      </c>
    </row>
    <row r="61" spans="1:8" ht="15">
      <c r="A61" s="156" t="s">
        <v>371</v>
      </c>
      <c r="B61" s="157">
        <v>0</v>
      </c>
      <c r="C61" s="157">
        <v>1299600</v>
      </c>
      <c r="D61" s="155">
        <f t="shared" si="8"/>
        <v>1299600</v>
      </c>
      <c r="E61" s="157">
        <v>0</v>
      </c>
      <c r="F61" s="157">
        <v>0</v>
      </c>
      <c r="G61" s="155">
        <f t="shared" si="15"/>
        <v>1299600</v>
      </c>
      <c r="H61" s="41"/>
    </row>
    <row r="62" spans="1:8">
      <c r="A62" s="154" t="s">
        <v>372</v>
      </c>
      <c r="B62" s="155">
        <f>SUM(B63:B67,B69:B70)</f>
        <v>4394370.93</v>
      </c>
      <c r="C62" s="155">
        <f t="shared" ref="C62:G62" si="16">SUM(C63:C67,C69:C70)</f>
        <v>-3890212.33</v>
      </c>
      <c r="D62" s="155">
        <f t="shared" si="16"/>
        <v>504158.59999999963</v>
      </c>
      <c r="E62" s="155">
        <f t="shared" si="16"/>
        <v>0</v>
      </c>
      <c r="F62" s="155">
        <f t="shared" si="16"/>
        <v>0</v>
      </c>
      <c r="G62" s="155">
        <f t="shared" si="16"/>
        <v>504158.59999999963</v>
      </c>
      <c r="H62" s="42" t="s">
        <v>373</v>
      </c>
    </row>
    <row r="63" spans="1:8">
      <c r="A63" s="156" t="s">
        <v>374</v>
      </c>
      <c r="B63" s="155"/>
      <c r="C63" s="155"/>
      <c r="D63" s="155">
        <f t="shared" si="8"/>
        <v>0</v>
      </c>
      <c r="E63" s="155"/>
      <c r="F63" s="155"/>
      <c r="G63" s="155">
        <f t="shared" ref="G63:G70" si="17">D63-E63</f>
        <v>0</v>
      </c>
      <c r="H63" s="42" t="s">
        <v>375</v>
      </c>
    </row>
    <row r="64" spans="1:8">
      <c r="A64" s="156" t="s">
        <v>376</v>
      </c>
      <c r="B64" s="155"/>
      <c r="C64" s="155"/>
      <c r="D64" s="155">
        <f t="shared" si="8"/>
        <v>0</v>
      </c>
      <c r="E64" s="155"/>
      <c r="F64" s="155"/>
      <c r="G64" s="155">
        <f t="shared" si="17"/>
        <v>0</v>
      </c>
      <c r="H64" s="42" t="s">
        <v>377</v>
      </c>
    </row>
    <row r="65" spans="1:8">
      <c r="A65" s="156" t="s">
        <v>378</v>
      </c>
      <c r="B65" s="155"/>
      <c r="C65" s="155"/>
      <c r="D65" s="155">
        <f t="shared" si="8"/>
        <v>0</v>
      </c>
      <c r="E65" s="155"/>
      <c r="F65" s="155"/>
      <c r="G65" s="155">
        <f t="shared" si="17"/>
        <v>0</v>
      </c>
      <c r="H65" s="42" t="s">
        <v>379</v>
      </c>
    </row>
    <row r="66" spans="1:8">
      <c r="A66" s="156" t="s">
        <v>380</v>
      </c>
      <c r="B66" s="155"/>
      <c r="C66" s="155"/>
      <c r="D66" s="155">
        <f t="shared" si="8"/>
        <v>0</v>
      </c>
      <c r="E66" s="155"/>
      <c r="F66" s="155"/>
      <c r="G66" s="155">
        <f t="shared" si="17"/>
        <v>0</v>
      </c>
      <c r="H66" s="42" t="s">
        <v>381</v>
      </c>
    </row>
    <row r="67" spans="1:8">
      <c r="A67" s="156" t="s">
        <v>382</v>
      </c>
      <c r="B67" s="155"/>
      <c r="C67" s="155"/>
      <c r="D67" s="155">
        <f t="shared" si="8"/>
        <v>0</v>
      </c>
      <c r="E67" s="155"/>
      <c r="F67" s="155"/>
      <c r="G67" s="155">
        <f t="shared" si="17"/>
        <v>0</v>
      </c>
      <c r="H67" s="42"/>
    </row>
    <row r="68" spans="1:8">
      <c r="A68" s="156" t="s">
        <v>618</v>
      </c>
      <c r="B68" s="155"/>
      <c r="C68" s="155"/>
      <c r="D68" s="155">
        <f t="shared" si="8"/>
        <v>0</v>
      </c>
      <c r="E68" s="155"/>
      <c r="F68" s="155"/>
      <c r="G68" s="155">
        <f t="shared" si="17"/>
        <v>0</v>
      </c>
      <c r="H68" s="42" t="s">
        <v>383</v>
      </c>
    </row>
    <row r="69" spans="1:8">
      <c r="A69" s="156" t="s">
        <v>384</v>
      </c>
      <c r="B69" s="155"/>
      <c r="C69" s="155"/>
      <c r="D69" s="155">
        <f t="shared" si="8"/>
        <v>0</v>
      </c>
      <c r="E69" s="155"/>
      <c r="F69" s="155"/>
      <c r="G69" s="155">
        <f t="shared" si="17"/>
        <v>0</v>
      </c>
      <c r="H69" s="42" t="s">
        <v>385</v>
      </c>
    </row>
    <row r="70" spans="1:8" ht="15">
      <c r="A70" s="156" t="s">
        <v>386</v>
      </c>
      <c r="B70" s="157">
        <v>4394370.93</v>
      </c>
      <c r="C70" s="157">
        <v>-3890212.33</v>
      </c>
      <c r="D70" s="155">
        <f t="shared" si="8"/>
        <v>504158.59999999963</v>
      </c>
      <c r="E70" s="157">
        <v>0</v>
      </c>
      <c r="F70" s="157">
        <v>0</v>
      </c>
      <c r="G70" s="155">
        <f t="shared" si="17"/>
        <v>504158.59999999963</v>
      </c>
      <c r="H70" s="41"/>
    </row>
    <row r="71" spans="1:8">
      <c r="A71" s="154" t="s">
        <v>387</v>
      </c>
      <c r="B71" s="155">
        <f>SUM(B72:B74)</f>
        <v>9100140</v>
      </c>
      <c r="C71" s="155">
        <f t="shared" ref="C71:G71" si="18">SUM(C72:C74)</f>
        <v>-5681095.8200000003</v>
      </c>
      <c r="D71" s="155">
        <f t="shared" si="18"/>
        <v>3419044.1799999997</v>
      </c>
      <c r="E71" s="155">
        <f t="shared" si="18"/>
        <v>1549600</v>
      </c>
      <c r="F71" s="155">
        <f t="shared" si="18"/>
        <v>1549600</v>
      </c>
      <c r="G71" s="155">
        <f t="shared" si="18"/>
        <v>1869444.1799999997</v>
      </c>
      <c r="H71" s="42" t="s">
        <v>388</v>
      </c>
    </row>
    <row r="72" spans="1:8">
      <c r="A72" s="156" t="s">
        <v>389</v>
      </c>
      <c r="B72" s="155"/>
      <c r="C72" s="155"/>
      <c r="D72" s="155">
        <f t="shared" si="8"/>
        <v>0</v>
      </c>
      <c r="E72" s="155"/>
      <c r="F72" s="155"/>
      <c r="G72" s="155">
        <f t="shared" ref="G72:G74" si="19">D72-E72</f>
        <v>0</v>
      </c>
      <c r="H72" s="42" t="s">
        <v>390</v>
      </c>
    </row>
    <row r="73" spans="1:8">
      <c r="A73" s="156" t="s">
        <v>391</v>
      </c>
      <c r="B73" s="155"/>
      <c r="C73" s="155"/>
      <c r="D73" s="155">
        <f t="shared" si="8"/>
        <v>0</v>
      </c>
      <c r="E73" s="155"/>
      <c r="F73" s="155"/>
      <c r="G73" s="155">
        <f t="shared" si="19"/>
        <v>0</v>
      </c>
      <c r="H73" s="42" t="s">
        <v>392</v>
      </c>
    </row>
    <row r="74" spans="1:8" ht="15">
      <c r="A74" s="156" t="s">
        <v>393</v>
      </c>
      <c r="B74" s="157">
        <v>9100140</v>
      </c>
      <c r="C74" s="157">
        <v>-5681095.8200000003</v>
      </c>
      <c r="D74" s="155">
        <f t="shared" si="8"/>
        <v>3419044.1799999997</v>
      </c>
      <c r="E74" s="157">
        <v>1549600</v>
      </c>
      <c r="F74" s="157">
        <v>1549600</v>
      </c>
      <c r="G74" s="155">
        <f t="shared" si="19"/>
        <v>1869444.1799999997</v>
      </c>
      <c r="H74" s="41"/>
    </row>
    <row r="75" spans="1:8">
      <c r="A75" s="154" t="s">
        <v>394</v>
      </c>
      <c r="B75" s="155">
        <f>SUM(B76:B82)</f>
        <v>0</v>
      </c>
      <c r="C75" s="155">
        <f t="shared" ref="C75:G75" si="20">SUM(C76:C82)</f>
        <v>1204516.83</v>
      </c>
      <c r="D75" s="155">
        <f t="shared" si="20"/>
        <v>1204516.83</v>
      </c>
      <c r="E75" s="155">
        <f t="shared" si="20"/>
        <v>1184516.83</v>
      </c>
      <c r="F75" s="155">
        <f t="shared" si="20"/>
        <v>1184516.83</v>
      </c>
      <c r="G75" s="155">
        <f t="shared" si="20"/>
        <v>20000</v>
      </c>
      <c r="H75" s="42" t="s">
        <v>395</v>
      </c>
    </row>
    <row r="76" spans="1:8" ht="15">
      <c r="A76" s="156" t="s">
        <v>396</v>
      </c>
      <c r="B76" s="157">
        <v>0</v>
      </c>
      <c r="C76" s="157">
        <v>1154516.83</v>
      </c>
      <c r="D76" s="155">
        <f t="shared" si="8"/>
        <v>1154516.83</v>
      </c>
      <c r="E76" s="157">
        <v>1154516.83</v>
      </c>
      <c r="F76" s="157">
        <v>1154516.83</v>
      </c>
      <c r="G76" s="155">
        <f t="shared" ref="G76:G82" si="21">D76-E76</f>
        <v>0</v>
      </c>
      <c r="H76" s="42" t="s">
        <v>397</v>
      </c>
    </row>
    <row r="77" spans="1:8" ht="15">
      <c r="A77" s="156" t="s">
        <v>398</v>
      </c>
      <c r="B77" s="157">
        <v>0</v>
      </c>
      <c r="C77" s="157">
        <v>0</v>
      </c>
      <c r="D77" s="155">
        <f t="shared" si="8"/>
        <v>0</v>
      </c>
      <c r="E77" s="157">
        <v>0</v>
      </c>
      <c r="F77" s="157">
        <v>0</v>
      </c>
      <c r="G77" s="155">
        <f t="shared" si="21"/>
        <v>0</v>
      </c>
      <c r="H77" s="42" t="s">
        <v>399</v>
      </c>
    </row>
    <row r="78" spans="1:8">
      <c r="A78" s="156" t="s">
        <v>400</v>
      </c>
      <c r="B78" s="155"/>
      <c r="C78" s="155"/>
      <c r="D78" s="155">
        <f t="shared" si="8"/>
        <v>0</v>
      </c>
      <c r="E78" s="155"/>
      <c r="F78" s="155"/>
      <c r="G78" s="155">
        <f t="shared" si="21"/>
        <v>0</v>
      </c>
      <c r="H78" s="42" t="s">
        <v>401</v>
      </c>
    </row>
    <row r="79" spans="1:8" ht="15">
      <c r="A79" s="156" t="s">
        <v>402</v>
      </c>
      <c r="B79" s="157">
        <v>0</v>
      </c>
      <c r="C79" s="157">
        <v>50000</v>
      </c>
      <c r="D79" s="155">
        <f t="shared" si="8"/>
        <v>50000</v>
      </c>
      <c r="E79" s="157">
        <v>30000</v>
      </c>
      <c r="F79" s="157">
        <v>30000</v>
      </c>
      <c r="G79" s="155">
        <f t="shared" si="21"/>
        <v>20000</v>
      </c>
      <c r="H79" s="42" t="s">
        <v>403</v>
      </c>
    </row>
    <row r="80" spans="1:8">
      <c r="A80" s="156" t="s">
        <v>404</v>
      </c>
      <c r="B80" s="155"/>
      <c r="C80" s="155"/>
      <c r="D80" s="155">
        <f t="shared" si="8"/>
        <v>0</v>
      </c>
      <c r="E80" s="155"/>
      <c r="F80" s="155"/>
      <c r="G80" s="155">
        <f t="shared" si="21"/>
        <v>0</v>
      </c>
      <c r="H80" s="42" t="s">
        <v>405</v>
      </c>
    </row>
    <row r="81" spans="1:8">
      <c r="A81" s="156" t="s">
        <v>406</v>
      </c>
      <c r="B81" s="155"/>
      <c r="C81" s="155"/>
      <c r="D81" s="155">
        <f t="shared" si="8"/>
        <v>0</v>
      </c>
      <c r="E81" s="155"/>
      <c r="F81" s="155"/>
      <c r="G81" s="155">
        <f t="shared" si="21"/>
        <v>0</v>
      </c>
      <c r="H81" s="42" t="s">
        <v>407</v>
      </c>
    </row>
    <row r="82" spans="1:8" ht="15">
      <c r="A82" s="156" t="s">
        <v>408</v>
      </c>
      <c r="B82" s="155"/>
      <c r="C82" s="155"/>
      <c r="D82" s="155">
        <f t="shared" si="8"/>
        <v>0</v>
      </c>
      <c r="E82" s="155"/>
      <c r="F82" s="155"/>
      <c r="G82" s="155">
        <f t="shared" si="21"/>
        <v>0</v>
      </c>
      <c r="H82" s="41"/>
    </row>
    <row r="83" spans="1:8" ht="15">
      <c r="A83" s="158"/>
      <c r="B83" s="159"/>
      <c r="C83" s="159"/>
      <c r="D83" s="159"/>
      <c r="E83" s="159"/>
      <c r="F83" s="159"/>
      <c r="G83" s="159"/>
      <c r="H83" s="41"/>
    </row>
    <row r="84" spans="1:8" ht="15">
      <c r="A84" s="160" t="s">
        <v>409</v>
      </c>
      <c r="B84" s="153">
        <f>B85+B93+B103+B113+B123+B133+B137+B146+B150</f>
        <v>210462485</v>
      </c>
      <c r="C84" s="153">
        <f t="shared" ref="C84:G84" si="22">C85+C93+C103+C113+C123+C133+C137+C146+C150</f>
        <v>77542041.530000001</v>
      </c>
      <c r="D84" s="153">
        <f t="shared" si="22"/>
        <v>288004526.53000003</v>
      </c>
      <c r="E84" s="153">
        <f t="shared" si="22"/>
        <v>218830030.25999999</v>
      </c>
      <c r="F84" s="153">
        <f t="shared" si="22"/>
        <v>209097395.15999997</v>
      </c>
      <c r="G84" s="153">
        <f t="shared" si="22"/>
        <v>69174496.269999996</v>
      </c>
      <c r="H84" s="41"/>
    </row>
    <row r="85" spans="1:8">
      <c r="A85" s="154" t="s">
        <v>276</v>
      </c>
      <c r="B85" s="155">
        <f>SUM(B86:B92)</f>
        <v>38570020</v>
      </c>
      <c r="C85" s="155">
        <f t="shared" ref="C85:G85" si="23">SUM(C86:C92)</f>
        <v>-18516242.479999997</v>
      </c>
      <c r="D85" s="155">
        <f t="shared" si="23"/>
        <v>20053777.52</v>
      </c>
      <c r="E85" s="155">
        <f t="shared" si="23"/>
        <v>20053777.52</v>
      </c>
      <c r="F85" s="155">
        <f t="shared" si="23"/>
        <v>19685479.699999999</v>
      </c>
      <c r="G85" s="155">
        <f t="shared" si="23"/>
        <v>0</v>
      </c>
      <c r="H85" s="42" t="s">
        <v>410</v>
      </c>
    </row>
    <row r="86" spans="1:8" ht="15">
      <c r="A86" s="156" t="s">
        <v>278</v>
      </c>
      <c r="B86" s="157">
        <v>33888060</v>
      </c>
      <c r="C86" s="157">
        <v>-33888060</v>
      </c>
      <c r="D86" s="155">
        <f t="shared" ref="D86:D92" si="24">B86+C86</f>
        <v>0</v>
      </c>
      <c r="E86" s="157">
        <v>0</v>
      </c>
      <c r="F86" s="157">
        <v>0</v>
      </c>
      <c r="G86" s="155">
        <f t="shared" ref="G86:G92" si="25">D86-E86</f>
        <v>0</v>
      </c>
      <c r="H86" s="42" t="s">
        <v>411</v>
      </c>
    </row>
    <row r="87" spans="1:8">
      <c r="A87" s="156" t="s">
        <v>280</v>
      </c>
      <c r="B87" s="155"/>
      <c r="C87" s="155"/>
      <c r="D87" s="155">
        <f t="shared" si="24"/>
        <v>0</v>
      </c>
      <c r="E87" s="155"/>
      <c r="F87" s="155"/>
      <c r="G87" s="155">
        <f t="shared" si="25"/>
        <v>0</v>
      </c>
      <c r="H87" s="42" t="s">
        <v>412</v>
      </c>
    </row>
    <row r="88" spans="1:8" ht="15">
      <c r="A88" s="156" t="s">
        <v>282</v>
      </c>
      <c r="B88" s="157">
        <v>3738360</v>
      </c>
      <c r="C88" s="157">
        <v>-2560</v>
      </c>
      <c r="D88" s="155">
        <f t="shared" si="24"/>
        <v>3735800</v>
      </c>
      <c r="E88" s="157">
        <v>3735800</v>
      </c>
      <c r="F88" s="157">
        <v>3735800</v>
      </c>
      <c r="G88" s="155">
        <f t="shared" si="25"/>
        <v>0</v>
      </c>
      <c r="H88" s="42" t="s">
        <v>413</v>
      </c>
    </row>
    <row r="89" spans="1:8" ht="15">
      <c r="A89" s="156" t="s">
        <v>284</v>
      </c>
      <c r="B89" s="157">
        <v>943600</v>
      </c>
      <c r="C89" s="157">
        <v>6624092.6699999999</v>
      </c>
      <c r="D89" s="155">
        <f t="shared" si="24"/>
        <v>7567692.6699999999</v>
      </c>
      <c r="E89" s="157">
        <v>7567692.6699999999</v>
      </c>
      <c r="F89" s="157">
        <v>7199394.8499999996</v>
      </c>
      <c r="G89" s="155">
        <f t="shared" si="25"/>
        <v>0</v>
      </c>
      <c r="H89" s="42" t="s">
        <v>414</v>
      </c>
    </row>
    <row r="90" spans="1:8" ht="15">
      <c r="A90" s="156" t="s">
        <v>286</v>
      </c>
      <c r="B90" s="157">
        <v>0</v>
      </c>
      <c r="C90" s="157">
        <v>8750284.8499999996</v>
      </c>
      <c r="D90" s="155">
        <f t="shared" si="24"/>
        <v>8750284.8499999996</v>
      </c>
      <c r="E90" s="157">
        <v>8750284.8499999996</v>
      </c>
      <c r="F90" s="157">
        <v>8750284.8499999996</v>
      </c>
      <c r="G90" s="155">
        <f t="shared" si="25"/>
        <v>0</v>
      </c>
      <c r="H90" s="42" t="s">
        <v>415</v>
      </c>
    </row>
    <row r="91" spans="1:8">
      <c r="A91" s="156" t="s">
        <v>288</v>
      </c>
      <c r="B91" s="155"/>
      <c r="C91" s="155"/>
      <c r="D91" s="155">
        <f t="shared" si="24"/>
        <v>0</v>
      </c>
      <c r="E91" s="155"/>
      <c r="F91" s="155"/>
      <c r="G91" s="155">
        <f t="shared" si="25"/>
        <v>0</v>
      </c>
      <c r="H91" s="42" t="s">
        <v>416</v>
      </c>
    </row>
    <row r="92" spans="1:8" ht="15">
      <c r="A92" s="156" t="s">
        <v>290</v>
      </c>
      <c r="B92" s="155"/>
      <c r="C92" s="155"/>
      <c r="D92" s="155">
        <f t="shared" si="24"/>
        <v>0</v>
      </c>
      <c r="E92" s="155"/>
      <c r="F92" s="155"/>
      <c r="G92" s="155">
        <f t="shared" si="25"/>
        <v>0</v>
      </c>
      <c r="H92" s="41"/>
    </row>
    <row r="93" spans="1:8">
      <c r="A93" s="154" t="s">
        <v>291</v>
      </c>
      <c r="B93" s="155">
        <f>SUM(B94:B102)</f>
        <v>19675746.91</v>
      </c>
      <c r="C93" s="155">
        <f t="shared" ref="C93:G93" si="26">SUM(C94:C102)</f>
        <v>10355990.92</v>
      </c>
      <c r="D93" s="155">
        <f t="shared" si="26"/>
        <v>30031737.829999998</v>
      </c>
      <c r="E93" s="155">
        <f t="shared" si="26"/>
        <v>29927572.589999996</v>
      </c>
      <c r="F93" s="155">
        <f t="shared" si="26"/>
        <v>27902582.759999998</v>
      </c>
      <c r="G93" s="155">
        <f t="shared" si="26"/>
        <v>104165.23999999967</v>
      </c>
      <c r="H93" s="42" t="s">
        <v>417</v>
      </c>
    </row>
    <row r="94" spans="1:8" ht="15">
      <c r="A94" s="156" t="s">
        <v>293</v>
      </c>
      <c r="B94" s="157">
        <v>108000</v>
      </c>
      <c r="C94" s="157">
        <v>77081.59</v>
      </c>
      <c r="D94" s="155">
        <f t="shared" ref="D94:D102" si="27">B94+C94</f>
        <v>185081.59</v>
      </c>
      <c r="E94" s="157">
        <v>183563.51</v>
      </c>
      <c r="F94" s="157">
        <v>183563.51</v>
      </c>
      <c r="G94" s="155">
        <f t="shared" ref="G94:G102" si="28">D94-E94</f>
        <v>1518.0799999999872</v>
      </c>
      <c r="H94" s="42" t="s">
        <v>418</v>
      </c>
    </row>
    <row r="95" spans="1:8">
      <c r="A95" s="156" t="s">
        <v>295</v>
      </c>
      <c r="B95" s="155"/>
      <c r="C95" s="155"/>
      <c r="D95" s="155">
        <f t="shared" si="27"/>
        <v>0</v>
      </c>
      <c r="E95" s="155"/>
      <c r="F95" s="155"/>
      <c r="G95" s="155">
        <f t="shared" si="28"/>
        <v>0</v>
      </c>
      <c r="H95" s="42" t="s">
        <v>419</v>
      </c>
    </row>
    <row r="96" spans="1:8">
      <c r="A96" s="156" t="s">
        <v>297</v>
      </c>
      <c r="B96" s="155"/>
      <c r="C96" s="155"/>
      <c r="D96" s="155">
        <f t="shared" si="27"/>
        <v>0</v>
      </c>
      <c r="E96" s="155"/>
      <c r="F96" s="155"/>
      <c r="G96" s="155">
        <f t="shared" si="28"/>
        <v>0</v>
      </c>
      <c r="H96" s="42" t="s">
        <v>420</v>
      </c>
    </row>
    <row r="97" spans="1:8" ht="15">
      <c r="A97" s="156" t="s">
        <v>299</v>
      </c>
      <c r="B97" s="157">
        <v>2300000</v>
      </c>
      <c r="C97" s="157">
        <v>968643.75</v>
      </c>
      <c r="D97" s="155">
        <f t="shared" si="27"/>
        <v>3268643.75</v>
      </c>
      <c r="E97" s="157">
        <v>3259363.75</v>
      </c>
      <c r="F97" s="157">
        <v>3259363.75</v>
      </c>
      <c r="G97" s="155">
        <f t="shared" si="28"/>
        <v>9280</v>
      </c>
      <c r="H97" s="42" t="s">
        <v>421</v>
      </c>
    </row>
    <row r="98" spans="1:8" ht="15">
      <c r="A98" s="161" t="s">
        <v>301</v>
      </c>
      <c r="B98" s="157">
        <v>142480</v>
      </c>
      <c r="C98" s="157">
        <v>34199.800000000003</v>
      </c>
      <c r="D98" s="155">
        <f t="shared" si="27"/>
        <v>176679.8</v>
      </c>
      <c r="E98" s="157">
        <v>176679.8</v>
      </c>
      <c r="F98" s="157">
        <v>176679.8</v>
      </c>
      <c r="G98" s="155">
        <f t="shared" si="28"/>
        <v>0</v>
      </c>
      <c r="H98" s="42" t="s">
        <v>422</v>
      </c>
    </row>
    <row r="99" spans="1:8" ht="15">
      <c r="A99" s="156" t="s">
        <v>303</v>
      </c>
      <c r="B99" s="157">
        <v>12095866.91</v>
      </c>
      <c r="C99" s="157">
        <v>5699149.7000000002</v>
      </c>
      <c r="D99" s="155">
        <f t="shared" si="27"/>
        <v>17795016.609999999</v>
      </c>
      <c r="E99" s="157">
        <v>17788710.09</v>
      </c>
      <c r="F99" s="157">
        <v>16547487.689999999</v>
      </c>
      <c r="G99" s="155">
        <f t="shared" si="28"/>
        <v>6306.519999999553</v>
      </c>
      <c r="H99" s="42" t="s">
        <v>423</v>
      </c>
    </row>
    <row r="100" spans="1:8" ht="15">
      <c r="A100" s="156" t="s">
        <v>305</v>
      </c>
      <c r="B100" s="157">
        <v>1039800</v>
      </c>
      <c r="C100" s="157">
        <v>2824527.45</v>
      </c>
      <c r="D100" s="155">
        <f t="shared" si="27"/>
        <v>3864327.45</v>
      </c>
      <c r="E100" s="157">
        <v>3844572.25</v>
      </c>
      <c r="F100" s="157">
        <v>3402051.48</v>
      </c>
      <c r="G100" s="155">
        <f t="shared" si="28"/>
        <v>19755.200000000186</v>
      </c>
      <c r="H100" s="42" t="s">
        <v>424</v>
      </c>
    </row>
    <row r="101" spans="1:8" ht="15">
      <c r="A101" s="156" t="s">
        <v>307</v>
      </c>
      <c r="B101" s="157">
        <v>593600</v>
      </c>
      <c r="C101" s="157">
        <v>594714.22</v>
      </c>
      <c r="D101" s="155">
        <f t="shared" si="27"/>
        <v>1188314.22</v>
      </c>
      <c r="E101" s="157">
        <v>1183574.22</v>
      </c>
      <c r="F101" s="157">
        <v>858800.22</v>
      </c>
      <c r="G101" s="155">
        <f t="shared" si="28"/>
        <v>4740</v>
      </c>
      <c r="H101" s="42" t="s">
        <v>425</v>
      </c>
    </row>
    <row r="102" spans="1:8" ht="15">
      <c r="A102" s="156" t="s">
        <v>309</v>
      </c>
      <c r="B102" s="157">
        <v>3396000</v>
      </c>
      <c r="C102" s="157">
        <v>157674.41</v>
      </c>
      <c r="D102" s="155">
        <f t="shared" si="27"/>
        <v>3553674.41</v>
      </c>
      <c r="E102" s="157">
        <v>3491108.97</v>
      </c>
      <c r="F102" s="157">
        <v>3474636.31</v>
      </c>
      <c r="G102" s="155">
        <f t="shared" si="28"/>
        <v>62565.439999999944</v>
      </c>
      <c r="H102" s="41"/>
    </row>
    <row r="103" spans="1:8">
      <c r="A103" s="154" t="s">
        <v>310</v>
      </c>
      <c r="B103" s="155">
        <f>SUM(B104:B112)</f>
        <v>17181406</v>
      </c>
      <c r="C103" s="155">
        <f t="shared" ref="C103:G103" si="29">SUM(C104:C112)</f>
        <v>22116208.759999998</v>
      </c>
      <c r="D103" s="155">
        <f t="shared" si="29"/>
        <v>39297614.759999998</v>
      </c>
      <c r="E103" s="155">
        <f t="shared" si="29"/>
        <v>36397802.07</v>
      </c>
      <c r="F103" s="155">
        <f t="shared" si="29"/>
        <v>35001176.649999999</v>
      </c>
      <c r="G103" s="155">
        <f t="shared" si="29"/>
        <v>2899812.6899999995</v>
      </c>
      <c r="H103" s="42" t="s">
        <v>426</v>
      </c>
    </row>
    <row r="104" spans="1:8" ht="15">
      <c r="A104" s="156" t="s">
        <v>312</v>
      </c>
      <c r="B104" s="157">
        <v>11786530</v>
      </c>
      <c r="C104" s="157">
        <v>13403403.9</v>
      </c>
      <c r="D104" s="155">
        <f t="shared" ref="D104:D112" si="30">B104+C104</f>
        <v>25189933.899999999</v>
      </c>
      <c r="E104" s="157">
        <v>22997883.77</v>
      </c>
      <c r="F104" s="157">
        <v>21714506.02</v>
      </c>
      <c r="G104" s="155">
        <f t="shared" ref="G104:G112" si="31">D104-E104</f>
        <v>2192050.129999999</v>
      </c>
      <c r="H104" s="42" t="s">
        <v>427</v>
      </c>
    </row>
    <row r="105" spans="1:8" ht="15">
      <c r="A105" s="156" t="s">
        <v>314</v>
      </c>
      <c r="B105" s="157">
        <v>0</v>
      </c>
      <c r="C105" s="157">
        <v>533061.42000000004</v>
      </c>
      <c r="D105" s="155">
        <f t="shared" si="30"/>
        <v>533061.42000000004</v>
      </c>
      <c r="E105" s="157">
        <v>0</v>
      </c>
      <c r="F105" s="157">
        <v>0</v>
      </c>
      <c r="G105" s="155">
        <f t="shared" si="31"/>
        <v>533061.42000000004</v>
      </c>
      <c r="H105" s="42" t="s">
        <v>428</v>
      </c>
    </row>
    <row r="106" spans="1:8" ht="15">
      <c r="A106" s="156" t="s">
        <v>316</v>
      </c>
      <c r="B106" s="157">
        <v>50000</v>
      </c>
      <c r="C106" s="157">
        <v>3219692</v>
      </c>
      <c r="D106" s="155">
        <f t="shared" si="30"/>
        <v>3269692</v>
      </c>
      <c r="E106" s="157">
        <v>3269314.34</v>
      </c>
      <c r="F106" s="157">
        <v>3174314.34</v>
      </c>
      <c r="G106" s="155">
        <f t="shared" si="31"/>
        <v>377.66000000014901</v>
      </c>
      <c r="H106" s="42" t="s">
        <v>429</v>
      </c>
    </row>
    <row r="107" spans="1:8" ht="15">
      <c r="A107" s="156" t="s">
        <v>318</v>
      </c>
      <c r="B107" s="157">
        <v>967400</v>
      </c>
      <c r="C107" s="157">
        <v>-17244.62</v>
      </c>
      <c r="D107" s="155">
        <f t="shared" si="30"/>
        <v>950155.38</v>
      </c>
      <c r="E107" s="157">
        <v>950155.38</v>
      </c>
      <c r="F107" s="157">
        <v>902512.88</v>
      </c>
      <c r="G107" s="155">
        <f t="shared" si="31"/>
        <v>0</v>
      </c>
      <c r="H107" s="42" t="s">
        <v>430</v>
      </c>
    </row>
    <row r="108" spans="1:8" ht="15">
      <c r="A108" s="156" t="s">
        <v>320</v>
      </c>
      <c r="B108" s="157">
        <v>4377476</v>
      </c>
      <c r="C108" s="157">
        <v>922292.06</v>
      </c>
      <c r="D108" s="155">
        <f t="shared" si="30"/>
        <v>5299768.0600000005</v>
      </c>
      <c r="E108" s="157">
        <v>5144512.58</v>
      </c>
      <c r="F108" s="157">
        <v>5182781.41</v>
      </c>
      <c r="G108" s="155">
        <f t="shared" si="31"/>
        <v>155255.48000000045</v>
      </c>
      <c r="H108" s="42" t="s">
        <v>431</v>
      </c>
    </row>
    <row r="109" spans="1:8" ht="15">
      <c r="A109" s="156" t="s">
        <v>322</v>
      </c>
      <c r="B109" s="157">
        <v>0</v>
      </c>
      <c r="C109" s="157">
        <v>13500</v>
      </c>
      <c r="D109" s="155">
        <f t="shared" si="30"/>
        <v>13500</v>
      </c>
      <c r="E109" s="157">
        <v>13500</v>
      </c>
      <c r="F109" s="157">
        <v>13500</v>
      </c>
      <c r="G109" s="155">
        <f t="shared" si="31"/>
        <v>0</v>
      </c>
      <c r="H109" s="42" t="s">
        <v>432</v>
      </c>
    </row>
    <row r="110" spans="1:8" ht="15">
      <c r="A110" s="156" t="s">
        <v>324</v>
      </c>
      <c r="B110" s="157">
        <v>0</v>
      </c>
      <c r="C110" s="157">
        <v>48000</v>
      </c>
      <c r="D110" s="155">
        <f t="shared" si="30"/>
        <v>48000</v>
      </c>
      <c r="E110" s="157">
        <v>41779</v>
      </c>
      <c r="F110" s="157">
        <v>41779</v>
      </c>
      <c r="G110" s="155">
        <f t="shared" si="31"/>
        <v>6221</v>
      </c>
      <c r="H110" s="42" t="s">
        <v>433</v>
      </c>
    </row>
    <row r="111" spans="1:8" ht="15">
      <c r="A111" s="156" t="s">
        <v>326</v>
      </c>
      <c r="B111" s="157">
        <v>0</v>
      </c>
      <c r="C111" s="157">
        <v>3993504</v>
      </c>
      <c r="D111" s="155">
        <f t="shared" si="30"/>
        <v>3993504</v>
      </c>
      <c r="E111" s="157">
        <v>3980657</v>
      </c>
      <c r="F111" s="157">
        <v>3971783</v>
      </c>
      <c r="G111" s="155">
        <f t="shared" si="31"/>
        <v>12847</v>
      </c>
      <c r="H111" s="42" t="s">
        <v>434</v>
      </c>
    </row>
    <row r="112" spans="1:8" ht="15">
      <c r="A112" s="156" t="s">
        <v>328</v>
      </c>
      <c r="B112" s="155"/>
      <c r="C112" s="155"/>
      <c r="D112" s="155">
        <f t="shared" si="30"/>
        <v>0</v>
      </c>
      <c r="E112" s="155"/>
      <c r="F112" s="155"/>
      <c r="G112" s="155">
        <f t="shared" si="31"/>
        <v>0</v>
      </c>
      <c r="H112" s="41"/>
    </row>
    <row r="113" spans="1:8">
      <c r="A113" s="154" t="s">
        <v>329</v>
      </c>
      <c r="B113" s="155">
        <f>SUM(B114:B122)</f>
        <v>12393258.09</v>
      </c>
      <c r="C113" s="155">
        <f t="shared" ref="C113:G113" si="32">SUM(C114:C122)</f>
        <v>3204490.98</v>
      </c>
      <c r="D113" s="155">
        <f t="shared" si="32"/>
        <v>15597749.07</v>
      </c>
      <c r="E113" s="155">
        <f t="shared" si="32"/>
        <v>15597749.07</v>
      </c>
      <c r="F113" s="155">
        <f t="shared" si="32"/>
        <v>15597749.07</v>
      </c>
      <c r="G113" s="155">
        <f t="shared" si="32"/>
        <v>0</v>
      </c>
      <c r="H113" s="42" t="s">
        <v>435</v>
      </c>
    </row>
    <row r="114" spans="1:8" ht="15">
      <c r="A114" s="156" t="s">
        <v>331</v>
      </c>
      <c r="B114" s="157">
        <v>11393258.09</v>
      </c>
      <c r="C114" s="157">
        <v>3069490.98</v>
      </c>
      <c r="D114" s="155">
        <f t="shared" ref="D114:D122" si="33">B114+C114</f>
        <v>14462749.07</v>
      </c>
      <c r="E114" s="157">
        <v>14462749.07</v>
      </c>
      <c r="F114" s="157">
        <v>14462749.07</v>
      </c>
      <c r="G114" s="155">
        <f t="shared" ref="G114:G122" si="34">D114-E114</f>
        <v>0</v>
      </c>
      <c r="H114" s="42" t="s">
        <v>436</v>
      </c>
    </row>
    <row r="115" spans="1:8">
      <c r="A115" s="156" t="s">
        <v>333</v>
      </c>
      <c r="B115" s="155"/>
      <c r="C115" s="155"/>
      <c r="D115" s="155">
        <f t="shared" si="33"/>
        <v>0</v>
      </c>
      <c r="E115" s="155"/>
      <c r="F115" s="155"/>
      <c r="G115" s="155">
        <f t="shared" si="34"/>
        <v>0</v>
      </c>
      <c r="H115" s="42" t="s">
        <v>437</v>
      </c>
    </row>
    <row r="116" spans="1:8">
      <c r="A116" s="156" t="s">
        <v>335</v>
      </c>
      <c r="B116" s="155"/>
      <c r="C116" s="155"/>
      <c r="D116" s="155">
        <f t="shared" si="33"/>
        <v>0</v>
      </c>
      <c r="E116" s="155"/>
      <c r="F116" s="155"/>
      <c r="G116" s="155">
        <f t="shared" si="34"/>
        <v>0</v>
      </c>
      <c r="H116" s="42" t="s">
        <v>438</v>
      </c>
    </row>
    <row r="117" spans="1:8" ht="15">
      <c r="A117" s="156" t="s">
        <v>337</v>
      </c>
      <c r="B117" s="157">
        <v>0</v>
      </c>
      <c r="C117" s="157">
        <v>135000</v>
      </c>
      <c r="D117" s="155">
        <f t="shared" si="33"/>
        <v>135000</v>
      </c>
      <c r="E117" s="157">
        <v>135000</v>
      </c>
      <c r="F117" s="157">
        <v>135000</v>
      </c>
      <c r="G117" s="155">
        <f t="shared" si="34"/>
        <v>0</v>
      </c>
      <c r="H117" s="42" t="s">
        <v>439</v>
      </c>
    </row>
    <row r="118" spans="1:8">
      <c r="A118" s="156" t="s">
        <v>339</v>
      </c>
      <c r="B118" s="155"/>
      <c r="C118" s="155"/>
      <c r="D118" s="155">
        <f t="shared" si="33"/>
        <v>0</v>
      </c>
      <c r="E118" s="155"/>
      <c r="F118" s="155"/>
      <c r="G118" s="155">
        <f t="shared" si="34"/>
        <v>0</v>
      </c>
      <c r="H118" s="42" t="s">
        <v>440</v>
      </c>
    </row>
    <row r="119" spans="1:8" ht="15">
      <c r="A119" s="156" t="s">
        <v>341</v>
      </c>
      <c r="B119" s="157">
        <v>1000000</v>
      </c>
      <c r="C119" s="157">
        <v>0</v>
      </c>
      <c r="D119" s="155">
        <f t="shared" si="33"/>
        <v>1000000</v>
      </c>
      <c r="E119" s="157">
        <v>1000000</v>
      </c>
      <c r="F119" s="157">
        <v>1000000</v>
      </c>
      <c r="G119" s="155">
        <f t="shared" si="34"/>
        <v>0</v>
      </c>
      <c r="H119" s="43"/>
    </row>
    <row r="120" spans="1:8">
      <c r="A120" s="156" t="s">
        <v>342</v>
      </c>
      <c r="B120" s="155"/>
      <c r="C120" s="155"/>
      <c r="D120" s="155">
        <f t="shared" si="33"/>
        <v>0</v>
      </c>
      <c r="E120" s="155"/>
      <c r="F120" s="155"/>
      <c r="G120" s="155">
        <f t="shared" si="34"/>
        <v>0</v>
      </c>
      <c r="H120" s="43"/>
    </row>
    <row r="121" spans="1:8">
      <c r="A121" s="156" t="s">
        <v>343</v>
      </c>
      <c r="B121" s="155"/>
      <c r="C121" s="155"/>
      <c r="D121" s="155">
        <f t="shared" si="33"/>
        <v>0</v>
      </c>
      <c r="E121" s="155"/>
      <c r="F121" s="155"/>
      <c r="G121" s="155">
        <f t="shared" si="34"/>
        <v>0</v>
      </c>
      <c r="H121" s="42" t="s">
        <v>441</v>
      </c>
    </row>
    <row r="122" spans="1:8" ht="15">
      <c r="A122" s="156" t="s">
        <v>345</v>
      </c>
      <c r="B122" s="155"/>
      <c r="C122" s="155"/>
      <c r="D122" s="155">
        <f t="shared" si="33"/>
        <v>0</v>
      </c>
      <c r="E122" s="155"/>
      <c r="F122" s="155"/>
      <c r="G122" s="155">
        <f t="shared" si="34"/>
        <v>0</v>
      </c>
      <c r="H122" s="41"/>
    </row>
    <row r="123" spans="1:8">
      <c r="A123" s="154" t="s">
        <v>346</v>
      </c>
      <c r="B123" s="155">
        <f>SUM(B124:B132)</f>
        <v>3313424</v>
      </c>
      <c r="C123" s="155">
        <f t="shared" ref="C123:G123" si="35">SUM(C124:C132)</f>
        <v>5069018.1399999997</v>
      </c>
      <c r="D123" s="155">
        <f t="shared" si="35"/>
        <v>8382442.1399999997</v>
      </c>
      <c r="E123" s="155">
        <f t="shared" si="35"/>
        <v>8238446.1600000001</v>
      </c>
      <c r="F123" s="155">
        <f t="shared" si="35"/>
        <v>7223946.1600000001</v>
      </c>
      <c r="G123" s="155">
        <f t="shared" si="35"/>
        <v>143995.97999999998</v>
      </c>
      <c r="H123" s="42" t="s">
        <v>442</v>
      </c>
    </row>
    <row r="124" spans="1:8" ht="15">
      <c r="A124" s="156" t="s">
        <v>348</v>
      </c>
      <c r="B124" s="157">
        <v>33432</v>
      </c>
      <c r="C124" s="157">
        <v>1236656</v>
      </c>
      <c r="D124" s="155">
        <f t="shared" ref="D124:D132" si="36">B124+C124</f>
        <v>1270088</v>
      </c>
      <c r="E124" s="157">
        <v>1270084.03</v>
      </c>
      <c r="F124" s="157">
        <v>403584.03</v>
      </c>
      <c r="G124" s="155">
        <f t="shared" ref="G124:G132" si="37">D124-E124</f>
        <v>3.9699999999720603</v>
      </c>
      <c r="H124" s="42" t="s">
        <v>443</v>
      </c>
    </row>
    <row r="125" spans="1:8" ht="15">
      <c r="A125" s="156" t="s">
        <v>350</v>
      </c>
      <c r="B125" s="157">
        <v>0</v>
      </c>
      <c r="C125" s="157">
        <v>98990</v>
      </c>
      <c r="D125" s="155">
        <f t="shared" si="36"/>
        <v>98990</v>
      </c>
      <c r="E125" s="157">
        <v>98990</v>
      </c>
      <c r="F125" s="157">
        <v>61990</v>
      </c>
      <c r="G125" s="155">
        <f t="shared" si="37"/>
        <v>0</v>
      </c>
      <c r="H125" s="42" t="s">
        <v>444</v>
      </c>
    </row>
    <row r="126" spans="1:8">
      <c r="A126" s="156" t="s">
        <v>352</v>
      </c>
      <c r="B126" s="155"/>
      <c r="C126" s="155"/>
      <c r="D126" s="155">
        <f t="shared" si="36"/>
        <v>0</v>
      </c>
      <c r="E126" s="155"/>
      <c r="F126" s="155"/>
      <c r="G126" s="155">
        <f t="shared" si="37"/>
        <v>0</v>
      </c>
      <c r="H126" s="42" t="s">
        <v>445</v>
      </c>
    </row>
    <row r="127" spans="1:8" ht="15">
      <c r="A127" s="156" t="s">
        <v>354</v>
      </c>
      <c r="B127" s="157">
        <v>3000000</v>
      </c>
      <c r="C127" s="157">
        <v>2908250</v>
      </c>
      <c r="D127" s="155">
        <f t="shared" si="36"/>
        <v>5908250</v>
      </c>
      <c r="E127" s="157">
        <v>5904260</v>
      </c>
      <c r="F127" s="157">
        <v>5904260</v>
      </c>
      <c r="G127" s="155">
        <f t="shared" si="37"/>
        <v>3990</v>
      </c>
      <c r="H127" s="42" t="s">
        <v>446</v>
      </c>
    </row>
    <row r="128" spans="1:8" ht="15">
      <c r="A128" s="156" t="s">
        <v>356</v>
      </c>
      <c r="B128" s="157">
        <v>0</v>
      </c>
      <c r="C128" s="157">
        <v>140000</v>
      </c>
      <c r="D128" s="155">
        <f t="shared" si="36"/>
        <v>140000</v>
      </c>
      <c r="E128" s="157">
        <v>0</v>
      </c>
      <c r="F128" s="157">
        <v>0</v>
      </c>
      <c r="G128" s="155">
        <f t="shared" si="37"/>
        <v>140000</v>
      </c>
      <c r="H128" s="42" t="s">
        <v>447</v>
      </c>
    </row>
    <row r="129" spans="1:8" ht="15">
      <c r="A129" s="156" t="s">
        <v>358</v>
      </c>
      <c r="B129" s="157">
        <v>279992</v>
      </c>
      <c r="C129" s="157">
        <v>563122.14</v>
      </c>
      <c r="D129" s="155">
        <f t="shared" si="36"/>
        <v>843114.14</v>
      </c>
      <c r="E129" s="157">
        <v>843114.13</v>
      </c>
      <c r="F129" s="157">
        <v>843114.13</v>
      </c>
      <c r="G129" s="155">
        <f t="shared" si="37"/>
        <v>1.0000000009313226E-2</v>
      </c>
      <c r="H129" s="42" t="s">
        <v>448</v>
      </c>
    </row>
    <row r="130" spans="1:8">
      <c r="A130" s="156" t="s">
        <v>360</v>
      </c>
      <c r="B130" s="155"/>
      <c r="C130" s="155"/>
      <c r="D130" s="155">
        <f t="shared" si="36"/>
        <v>0</v>
      </c>
      <c r="E130" s="155"/>
      <c r="F130" s="155"/>
      <c r="G130" s="155">
        <f t="shared" si="37"/>
        <v>0</v>
      </c>
      <c r="H130" s="42" t="s">
        <v>449</v>
      </c>
    </row>
    <row r="131" spans="1:8">
      <c r="A131" s="156" t="s">
        <v>362</v>
      </c>
      <c r="B131" s="155"/>
      <c r="C131" s="155"/>
      <c r="D131" s="155">
        <f t="shared" si="36"/>
        <v>0</v>
      </c>
      <c r="E131" s="155"/>
      <c r="F131" s="155"/>
      <c r="G131" s="155">
        <f t="shared" si="37"/>
        <v>0</v>
      </c>
      <c r="H131" s="42" t="s">
        <v>450</v>
      </c>
    </row>
    <row r="132" spans="1:8" ht="15">
      <c r="A132" s="156" t="s">
        <v>364</v>
      </c>
      <c r="B132" s="157">
        <v>0</v>
      </c>
      <c r="C132" s="157">
        <v>122000</v>
      </c>
      <c r="D132" s="155">
        <f t="shared" si="36"/>
        <v>122000</v>
      </c>
      <c r="E132" s="157">
        <v>121998</v>
      </c>
      <c r="F132" s="157">
        <v>10998</v>
      </c>
      <c r="G132" s="155">
        <f t="shared" si="37"/>
        <v>2</v>
      </c>
      <c r="H132" s="41"/>
    </row>
    <row r="133" spans="1:8">
      <c r="A133" s="154" t="s">
        <v>365</v>
      </c>
      <c r="B133" s="155">
        <f>SUM(B134:B136)</f>
        <v>0</v>
      </c>
      <c r="C133" s="155">
        <f t="shared" ref="C133:G133" si="38">SUM(C134:C136)</f>
        <v>162526922.25</v>
      </c>
      <c r="D133" s="155">
        <f t="shared" si="38"/>
        <v>162526922.25</v>
      </c>
      <c r="E133" s="155">
        <f t="shared" si="38"/>
        <v>98655309.99000001</v>
      </c>
      <c r="F133" s="155">
        <f t="shared" si="38"/>
        <v>93727087.960000008</v>
      </c>
      <c r="G133" s="155">
        <f t="shared" si="38"/>
        <v>63871612.259999998</v>
      </c>
      <c r="H133" s="42" t="s">
        <v>451</v>
      </c>
    </row>
    <row r="134" spans="1:8" ht="15">
      <c r="A134" s="156" t="s">
        <v>367</v>
      </c>
      <c r="B134" s="157">
        <v>0</v>
      </c>
      <c r="C134" s="157">
        <v>128221267.03</v>
      </c>
      <c r="D134" s="155">
        <f t="shared" ref="D134:D157" si="39">B134+C134</f>
        <v>128221267.03</v>
      </c>
      <c r="E134" s="157">
        <v>74445735.370000005</v>
      </c>
      <c r="F134" s="157">
        <v>69517513.340000004</v>
      </c>
      <c r="G134" s="155">
        <f t="shared" ref="G134:G136" si="40">D134-E134</f>
        <v>53775531.659999996</v>
      </c>
      <c r="H134" s="42" t="s">
        <v>452</v>
      </c>
    </row>
    <row r="135" spans="1:8" ht="15">
      <c r="A135" s="156" t="s">
        <v>369</v>
      </c>
      <c r="B135" s="157">
        <v>0</v>
      </c>
      <c r="C135" s="157">
        <v>29563440.600000001</v>
      </c>
      <c r="D135" s="155">
        <f t="shared" si="39"/>
        <v>29563440.600000001</v>
      </c>
      <c r="E135" s="157">
        <v>23934574.620000001</v>
      </c>
      <c r="F135" s="157">
        <v>23934574.620000001</v>
      </c>
      <c r="G135" s="155">
        <f t="shared" si="40"/>
        <v>5628865.9800000004</v>
      </c>
      <c r="H135" s="42" t="s">
        <v>453</v>
      </c>
    </row>
    <row r="136" spans="1:8" ht="15">
      <c r="A136" s="156" t="s">
        <v>371</v>
      </c>
      <c r="B136" s="157">
        <v>0</v>
      </c>
      <c r="C136" s="157">
        <v>4742214.62</v>
      </c>
      <c r="D136" s="155">
        <f t="shared" si="39"/>
        <v>4742214.62</v>
      </c>
      <c r="E136" s="157">
        <v>275000</v>
      </c>
      <c r="F136" s="157">
        <v>275000</v>
      </c>
      <c r="G136" s="155">
        <f t="shared" si="40"/>
        <v>4467214.62</v>
      </c>
      <c r="H136" s="41"/>
    </row>
    <row r="137" spans="1:8">
      <c r="A137" s="154" t="s">
        <v>372</v>
      </c>
      <c r="B137" s="155">
        <f>SUM(B138:B142,B144:B145)</f>
        <v>119328630</v>
      </c>
      <c r="C137" s="155">
        <f t="shared" ref="C137:G137" si="41">SUM(C138:C142,C144:C145)</f>
        <v>-119328630</v>
      </c>
      <c r="D137" s="155">
        <f t="shared" si="41"/>
        <v>0</v>
      </c>
      <c r="E137" s="155">
        <f t="shared" si="41"/>
        <v>0</v>
      </c>
      <c r="F137" s="155">
        <f t="shared" si="41"/>
        <v>0</v>
      </c>
      <c r="G137" s="155">
        <f t="shared" si="41"/>
        <v>0</v>
      </c>
      <c r="H137" s="42" t="s">
        <v>454</v>
      </c>
    </row>
    <row r="138" spans="1:8">
      <c r="A138" s="156" t="s">
        <v>374</v>
      </c>
      <c r="B138" s="155"/>
      <c r="C138" s="155"/>
      <c r="D138" s="155">
        <f t="shared" si="39"/>
        <v>0</v>
      </c>
      <c r="E138" s="155"/>
      <c r="F138" s="155"/>
      <c r="G138" s="155">
        <f t="shared" ref="G138:G145" si="42">D138-E138</f>
        <v>0</v>
      </c>
      <c r="H138" s="42" t="s">
        <v>455</v>
      </c>
    </row>
    <row r="139" spans="1:8">
      <c r="A139" s="156" t="s">
        <v>376</v>
      </c>
      <c r="B139" s="155"/>
      <c r="C139" s="155"/>
      <c r="D139" s="155">
        <f t="shared" si="39"/>
        <v>0</v>
      </c>
      <c r="E139" s="155"/>
      <c r="F139" s="155"/>
      <c r="G139" s="155">
        <f t="shared" si="42"/>
        <v>0</v>
      </c>
      <c r="H139" s="42" t="s">
        <v>456</v>
      </c>
    </row>
    <row r="140" spans="1:8">
      <c r="A140" s="156" t="s">
        <v>378</v>
      </c>
      <c r="B140" s="155"/>
      <c r="C140" s="155"/>
      <c r="D140" s="155">
        <f t="shared" si="39"/>
        <v>0</v>
      </c>
      <c r="E140" s="155"/>
      <c r="F140" s="155"/>
      <c r="G140" s="155">
        <f t="shared" si="42"/>
        <v>0</v>
      </c>
      <c r="H140" s="42" t="s">
        <v>457</v>
      </c>
    </row>
    <row r="141" spans="1:8">
      <c r="A141" s="156" t="s">
        <v>380</v>
      </c>
      <c r="B141" s="155"/>
      <c r="C141" s="155"/>
      <c r="D141" s="155">
        <f t="shared" si="39"/>
        <v>0</v>
      </c>
      <c r="E141" s="155"/>
      <c r="F141" s="155"/>
      <c r="G141" s="155">
        <f t="shared" si="42"/>
        <v>0</v>
      </c>
      <c r="H141" s="42" t="s">
        <v>458</v>
      </c>
    </row>
    <row r="142" spans="1:8">
      <c r="A142" s="156" t="s">
        <v>382</v>
      </c>
      <c r="B142" s="155"/>
      <c r="C142" s="155"/>
      <c r="D142" s="155">
        <f t="shared" si="39"/>
        <v>0</v>
      </c>
      <c r="E142" s="155"/>
      <c r="F142" s="155"/>
      <c r="G142" s="155">
        <f t="shared" si="42"/>
        <v>0</v>
      </c>
      <c r="H142" s="42"/>
    </row>
    <row r="143" spans="1:8">
      <c r="A143" s="156" t="s">
        <v>618</v>
      </c>
      <c r="B143" s="155"/>
      <c r="C143" s="155"/>
      <c r="D143" s="155">
        <f t="shared" si="39"/>
        <v>0</v>
      </c>
      <c r="E143" s="155"/>
      <c r="F143" s="155"/>
      <c r="G143" s="155">
        <f t="shared" si="42"/>
        <v>0</v>
      </c>
      <c r="H143" s="42" t="s">
        <v>459</v>
      </c>
    </row>
    <row r="144" spans="1:8">
      <c r="A144" s="156" t="s">
        <v>384</v>
      </c>
      <c r="B144" s="155"/>
      <c r="C144" s="155"/>
      <c r="D144" s="155">
        <f t="shared" si="39"/>
        <v>0</v>
      </c>
      <c r="E144" s="155"/>
      <c r="F144" s="155"/>
      <c r="G144" s="155">
        <f t="shared" si="42"/>
        <v>0</v>
      </c>
      <c r="H144" s="42" t="s">
        <v>460</v>
      </c>
    </row>
    <row r="145" spans="1:8" ht="15">
      <c r="A145" s="156" t="s">
        <v>386</v>
      </c>
      <c r="B145" s="157">
        <v>119328630</v>
      </c>
      <c r="C145" s="157">
        <v>-119328630</v>
      </c>
      <c r="D145" s="155">
        <f t="shared" si="39"/>
        <v>0</v>
      </c>
      <c r="E145" s="157">
        <v>0</v>
      </c>
      <c r="F145" s="157">
        <v>0</v>
      </c>
      <c r="G145" s="155">
        <f t="shared" si="42"/>
        <v>0</v>
      </c>
      <c r="H145" s="41"/>
    </row>
    <row r="146" spans="1:8">
      <c r="A146" s="154" t="s">
        <v>387</v>
      </c>
      <c r="B146" s="155">
        <f>SUM(B147:B149)</f>
        <v>0</v>
      </c>
      <c r="C146" s="155">
        <f t="shared" ref="C146:G146" si="43">SUM(C147:C149)</f>
        <v>5158424.79</v>
      </c>
      <c r="D146" s="155">
        <f t="shared" si="43"/>
        <v>5158424.79</v>
      </c>
      <c r="E146" s="155">
        <f t="shared" si="43"/>
        <v>3333924.69</v>
      </c>
      <c r="F146" s="155">
        <f t="shared" si="43"/>
        <v>3333924.69</v>
      </c>
      <c r="G146" s="155">
        <f t="shared" si="43"/>
        <v>1824500.1</v>
      </c>
      <c r="H146" s="42" t="s">
        <v>461</v>
      </c>
    </row>
    <row r="147" spans="1:8">
      <c r="A147" s="156" t="s">
        <v>389</v>
      </c>
      <c r="B147" s="155"/>
      <c r="C147" s="155"/>
      <c r="D147" s="155">
        <f t="shared" si="39"/>
        <v>0</v>
      </c>
      <c r="E147" s="155"/>
      <c r="F147" s="155"/>
      <c r="G147" s="155">
        <f t="shared" ref="G147:G149" si="44">D147-E147</f>
        <v>0</v>
      </c>
      <c r="H147" s="42" t="s">
        <v>462</v>
      </c>
    </row>
    <row r="148" spans="1:8">
      <c r="A148" s="156" t="s">
        <v>391</v>
      </c>
      <c r="B148" s="155"/>
      <c r="C148" s="155"/>
      <c r="D148" s="155">
        <f t="shared" si="39"/>
        <v>0</v>
      </c>
      <c r="E148" s="155"/>
      <c r="F148" s="155"/>
      <c r="G148" s="155">
        <f t="shared" si="44"/>
        <v>0</v>
      </c>
      <c r="H148" s="42" t="s">
        <v>463</v>
      </c>
    </row>
    <row r="149" spans="1:8" ht="15">
      <c r="A149" s="156" t="s">
        <v>393</v>
      </c>
      <c r="B149" s="157">
        <v>0</v>
      </c>
      <c r="C149" s="157">
        <v>5158424.79</v>
      </c>
      <c r="D149" s="155">
        <f t="shared" si="39"/>
        <v>5158424.79</v>
      </c>
      <c r="E149" s="157">
        <v>3333924.69</v>
      </c>
      <c r="F149" s="157">
        <v>3333924.69</v>
      </c>
      <c r="G149" s="155">
        <f t="shared" si="44"/>
        <v>1824500.1</v>
      </c>
      <c r="H149" s="41"/>
    </row>
    <row r="150" spans="1:8">
      <c r="A150" s="154" t="s">
        <v>394</v>
      </c>
      <c r="B150" s="155">
        <f>SUM(B151:B157)</f>
        <v>0</v>
      </c>
      <c r="C150" s="155">
        <f t="shared" ref="C150:G150" si="45">SUM(C151:C157)</f>
        <v>6955858.1699999999</v>
      </c>
      <c r="D150" s="155">
        <f t="shared" si="45"/>
        <v>6955858.1699999999</v>
      </c>
      <c r="E150" s="155">
        <f t="shared" si="45"/>
        <v>6625448.1699999999</v>
      </c>
      <c r="F150" s="155">
        <f t="shared" si="45"/>
        <v>6625448.1699999999</v>
      </c>
      <c r="G150" s="155">
        <f t="shared" si="45"/>
        <v>330410</v>
      </c>
      <c r="H150" s="42" t="s">
        <v>464</v>
      </c>
    </row>
    <row r="151" spans="1:8" ht="15">
      <c r="A151" s="156" t="s">
        <v>396</v>
      </c>
      <c r="B151" s="157">
        <v>0</v>
      </c>
      <c r="C151" s="157">
        <v>4845483.17</v>
      </c>
      <c r="D151" s="155">
        <f t="shared" si="39"/>
        <v>4845483.17</v>
      </c>
      <c r="E151" s="157">
        <v>4845483.17</v>
      </c>
      <c r="F151" s="157">
        <v>4845483.17</v>
      </c>
      <c r="G151" s="155">
        <f t="shared" ref="G151:G157" si="46">D151-E151</f>
        <v>0</v>
      </c>
      <c r="H151" s="42" t="s">
        <v>465</v>
      </c>
    </row>
    <row r="152" spans="1:8" ht="15">
      <c r="A152" s="156" t="s">
        <v>398</v>
      </c>
      <c r="B152" s="157">
        <v>0</v>
      </c>
      <c r="C152" s="157">
        <v>1762375</v>
      </c>
      <c r="D152" s="155">
        <f t="shared" si="39"/>
        <v>1762375</v>
      </c>
      <c r="E152" s="157">
        <v>1431965</v>
      </c>
      <c r="F152" s="157">
        <v>1431965</v>
      </c>
      <c r="G152" s="155">
        <f t="shared" si="46"/>
        <v>330410</v>
      </c>
      <c r="H152" s="42" t="s">
        <v>466</v>
      </c>
    </row>
    <row r="153" spans="1:8" ht="15">
      <c r="A153" s="156" t="s">
        <v>400</v>
      </c>
      <c r="B153" s="157">
        <v>0</v>
      </c>
      <c r="C153" s="157">
        <v>348000</v>
      </c>
      <c r="D153" s="155">
        <f t="shared" si="39"/>
        <v>348000</v>
      </c>
      <c r="E153" s="157">
        <v>348000</v>
      </c>
      <c r="F153" s="157">
        <v>348000</v>
      </c>
      <c r="G153" s="155">
        <f t="shared" si="46"/>
        <v>0</v>
      </c>
      <c r="H153" s="42" t="s">
        <v>467</v>
      </c>
    </row>
    <row r="154" spans="1:8">
      <c r="A154" s="161" t="s">
        <v>402</v>
      </c>
      <c r="B154" s="155"/>
      <c r="C154" s="155"/>
      <c r="D154" s="155">
        <f t="shared" si="39"/>
        <v>0</v>
      </c>
      <c r="E154" s="155"/>
      <c r="F154" s="155"/>
      <c r="G154" s="155">
        <f t="shared" si="46"/>
        <v>0</v>
      </c>
      <c r="H154" s="42" t="s">
        <v>468</v>
      </c>
    </row>
    <row r="155" spans="1:8">
      <c r="A155" s="156" t="s">
        <v>404</v>
      </c>
      <c r="B155" s="155"/>
      <c r="C155" s="155"/>
      <c r="D155" s="155">
        <f t="shared" si="39"/>
        <v>0</v>
      </c>
      <c r="E155" s="155"/>
      <c r="F155" s="155"/>
      <c r="G155" s="155">
        <f t="shared" si="46"/>
        <v>0</v>
      </c>
      <c r="H155" s="42" t="s">
        <v>469</v>
      </c>
    </row>
    <row r="156" spans="1:8">
      <c r="A156" s="156" t="s">
        <v>406</v>
      </c>
      <c r="B156" s="155"/>
      <c r="C156" s="155"/>
      <c r="D156" s="155">
        <f t="shared" si="39"/>
        <v>0</v>
      </c>
      <c r="E156" s="155"/>
      <c r="F156" s="155"/>
      <c r="G156" s="155">
        <f t="shared" si="46"/>
        <v>0</v>
      </c>
      <c r="H156" s="42" t="s">
        <v>470</v>
      </c>
    </row>
    <row r="157" spans="1:8" ht="15">
      <c r="A157" s="156" t="s">
        <v>408</v>
      </c>
      <c r="B157" s="155"/>
      <c r="C157" s="155"/>
      <c r="D157" s="155">
        <f t="shared" si="39"/>
        <v>0</v>
      </c>
      <c r="E157" s="155"/>
      <c r="F157" s="155"/>
      <c r="G157" s="155">
        <f t="shared" si="46"/>
        <v>0</v>
      </c>
      <c r="H157" s="41"/>
    </row>
    <row r="158" spans="1:8" ht="15">
      <c r="A158" s="162"/>
      <c r="B158" s="159"/>
      <c r="C158" s="159"/>
      <c r="D158" s="159"/>
      <c r="E158" s="159"/>
      <c r="F158" s="159"/>
      <c r="G158" s="159"/>
      <c r="H158" s="41"/>
    </row>
    <row r="159" spans="1:8" ht="15">
      <c r="A159" s="163" t="s">
        <v>471</v>
      </c>
      <c r="B159" s="153">
        <f>B9+B84</f>
        <v>426401397.03999996</v>
      </c>
      <c r="C159" s="153">
        <f t="shared" ref="C159:G159" si="47">C9+C84</f>
        <v>154988713</v>
      </c>
      <c r="D159" s="153">
        <f t="shared" si="47"/>
        <v>581390110.04000008</v>
      </c>
      <c r="E159" s="153">
        <f t="shared" si="47"/>
        <v>478309432.46000004</v>
      </c>
      <c r="F159" s="153">
        <f t="shared" si="47"/>
        <v>460128402.49000001</v>
      </c>
      <c r="G159" s="153">
        <f t="shared" si="47"/>
        <v>103080677.58</v>
      </c>
      <c r="H159" s="41"/>
    </row>
    <row r="160" spans="1:8">
      <c r="A160" s="164"/>
      <c r="B160" s="165"/>
      <c r="C160" s="165"/>
      <c r="D160" s="165"/>
      <c r="E160" s="165"/>
      <c r="F160" s="165"/>
      <c r="G160" s="165"/>
    </row>
    <row r="162" spans="1:1">
      <c r="A162" t="s">
        <v>631</v>
      </c>
    </row>
  </sheetData>
  <mergeCells count="9">
    <mergeCell ref="A5:G5"/>
    <mergeCell ref="A6:G6"/>
    <mergeCell ref="A1:G1"/>
    <mergeCell ref="A7:A8"/>
    <mergeCell ref="B7:F7"/>
    <mergeCell ref="G7:G8"/>
    <mergeCell ref="A2:G2"/>
    <mergeCell ref="A3:G3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sqref="A1:G30"/>
    </sheetView>
  </sheetViews>
  <sheetFormatPr baseColWidth="10" defaultColWidth="12" defaultRowHeight="11.25"/>
  <cols>
    <col min="1" max="1" width="45.83203125" style="1" customWidth="1"/>
    <col min="2" max="5" width="17.83203125" style="1" bestFit="1" customWidth="1"/>
    <col min="6" max="6" width="19.33203125" style="1" customWidth="1"/>
    <col min="7" max="7" width="17.83203125" style="1" bestFit="1" customWidth="1"/>
    <col min="8" max="16384" width="12" style="1"/>
  </cols>
  <sheetData>
    <row r="1" spans="1:7" ht="21" customHeight="1">
      <c r="A1" s="254" t="s">
        <v>628</v>
      </c>
      <c r="B1" s="254"/>
      <c r="C1" s="254"/>
      <c r="D1" s="254"/>
      <c r="E1" s="254"/>
      <c r="F1" s="254"/>
      <c r="G1" s="254"/>
    </row>
    <row r="2" spans="1:7" ht="15">
      <c r="A2" s="208" t="s">
        <v>569</v>
      </c>
      <c r="B2" s="209"/>
      <c r="C2" s="209"/>
      <c r="D2" s="209"/>
      <c r="E2" s="209"/>
      <c r="F2" s="209"/>
      <c r="G2" s="210"/>
    </row>
    <row r="3" spans="1:7" ht="15">
      <c r="A3" s="211" t="s">
        <v>593</v>
      </c>
      <c r="B3" s="212"/>
      <c r="C3" s="212"/>
      <c r="D3" s="212"/>
      <c r="E3" s="212"/>
      <c r="F3" s="212"/>
      <c r="G3" s="213"/>
    </row>
    <row r="4" spans="1:7" ht="15">
      <c r="A4" s="211" t="s">
        <v>594</v>
      </c>
      <c r="B4" s="212"/>
      <c r="C4" s="212"/>
      <c r="D4" s="212"/>
      <c r="E4" s="212"/>
      <c r="F4" s="212"/>
      <c r="G4" s="213"/>
    </row>
    <row r="5" spans="1:7" ht="15">
      <c r="A5" s="214" t="s">
        <v>634</v>
      </c>
      <c r="B5" s="215"/>
      <c r="C5" s="215"/>
      <c r="D5" s="215"/>
      <c r="E5" s="215"/>
      <c r="F5" s="215"/>
      <c r="G5" s="216"/>
    </row>
    <row r="6" spans="1:7" ht="15">
      <c r="A6" s="217" t="s">
        <v>571</v>
      </c>
      <c r="B6" s="218"/>
      <c r="C6" s="218"/>
      <c r="D6" s="218"/>
      <c r="E6" s="218"/>
      <c r="F6" s="218"/>
      <c r="G6" s="219"/>
    </row>
    <row r="7" spans="1:7" ht="15">
      <c r="A7" s="260" t="s">
        <v>0</v>
      </c>
      <c r="B7" s="261" t="s">
        <v>269</v>
      </c>
      <c r="C7" s="261"/>
      <c r="D7" s="261"/>
      <c r="E7" s="261"/>
      <c r="F7" s="261"/>
      <c r="G7" s="262" t="s">
        <v>274</v>
      </c>
    </row>
    <row r="8" spans="1:7" ht="30">
      <c r="A8" s="253"/>
      <c r="B8" s="166" t="s">
        <v>270</v>
      </c>
      <c r="C8" s="167" t="s">
        <v>203</v>
      </c>
      <c r="D8" s="166" t="s">
        <v>204</v>
      </c>
      <c r="E8" s="166" t="s">
        <v>166</v>
      </c>
      <c r="F8" s="166" t="s">
        <v>181</v>
      </c>
      <c r="G8" s="263"/>
    </row>
    <row r="9" spans="1:7" ht="15">
      <c r="A9" s="168" t="s">
        <v>595</v>
      </c>
      <c r="B9" s="169">
        <f>SUM(B10:B18)</f>
        <v>215938912.03999999</v>
      </c>
      <c r="C9" s="169">
        <f t="shared" ref="C9:G9" si="0">SUM(C10:C18)</f>
        <v>77446671.469999999</v>
      </c>
      <c r="D9" s="169">
        <f t="shared" si="0"/>
        <v>293385583.50999999</v>
      </c>
      <c r="E9" s="169">
        <f t="shared" si="0"/>
        <v>259479402.19999999</v>
      </c>
      <c r="F9" s="169">
        <f t="shared" si="0"/>
        <v>251031007.32999998</v>
      </c>
      <c r="G9" s="169">
        <f t="shared" si="0"/>
        <v>33906181.310000002</v>
      </c>
    </row>
    <row r="10" spans="1:7" ht="15">
      <c r="A10" s="170">
        <v>3111</v>
      </c>
      <c r="B10" s="171">
        <v>204292288.03</v>
      </c>
      <c r="C10" s="171">
        <v>0</v>
      </c>
      <c r="D10" s="172">
        <f>B10+C10</f>
        <v>204292288.03</v>
      </c>
      <c r="E10" s="171">
        <v>247832778.19</v>
      </c>
      <c r="F10" s="171">
        <v>239384383.31999999</v>
      </c>
      <c r="G10" s="172">
        <f>D10-E10</f>
        <v>-43540490.159999996</v>
      </c>
    </row>
    <row r="11" spans="1:7" ht="15">
      <c r="A11" s="170">
        <v>3112</v>
      </c>
      <c r="B11" s="171">
        <v>11646624.01</v>
      </c>
      <c r="C11" s="171">
        <v>0</v>
      </c>
      <c r="D11" s="172">
        <f t="shared" ref="D11:D17" si="1">B11+C11</f>
        <v>11646624.01</v>
      </c>
      <c r="E11" s="171">
        <v>11646624.01</v>
      </c>
      <c r="F11" s="171">
        <v>11646624.01</v>
      </c>
      <c r="G11" s="172">
        <f t="shared" ref="G11:G17" si="2">D11-E11</f>
        <v>0</v>
      </c>
    </row>
    <row r="12" spans="1:7" ht="15">
      <c r="A12" s="170">
        <v>3111</v>
      </c>
      <c r="B12" s="171">
        <v>0</v>
      </c>
      <c r="C12" s="171">
        <v>77446671.469999999</v>
      </c>
      <c r="D12" s="172">
        <f t="shared" si="1"/>
        <v>77446671.469999999</v>
      </c>
      <c r="E12" s="171">
        <v>0</v>
      </c>
      <c r="F12" s="171">
        <v>0</v>
      </c>
      <c r="G12" s="172">
        <f t="shared" si="2"/>
        <v>77446671.469999999</v>
      </c>
    </row>
    <row r="13" spans="1:7" ht="12.75">
      <c r="A13" s="173" t="s">
        <v>568</v>
      </c>
      <c r="B13" s="172"/>
      <c r="C13" s="172"/>
      <c r="D13" s="172">
        <f t="shared" si="1"/>
        <v>0</v>
      </c>
      <c r="E13" s="172"/>
      <c r="F13" s="172"/>
      <c r="G13" s="172">
        <f t="shared" si="2"/>
        <v>0</v>
      </c>
    </row>
    <row r="14" spans="1:7" ht="12.75">
      <c r="A14" s="173" t="s">
        <v>564</v>
      </c>
      <c r="B14" s="172"/>
      <c r="C14" s="172"/>
      <c r="D14" s="172">
        <f t="shared" si="1"/>
        <v>0</v>
      </c>
      <c r="E14" s="172"/>
      <c r="F14" s="172"/>
      <c r="G14" s="172">
        <f t="shared" si="2"/>
        <v>0</v>
      </c>
    </row>
    <row r="15" spans="1:7" ht="12.75">
      <c r="A15" s="173" t="s">
        <v>565</v>
      </c>
      <c r="B15" s="172"/>
      <c r="C15" s="172"/>
      <c r="D15" s="172">
        <f t="shared" si="1"/>
        <v>0</v>
      </c>
      <c r="E15" s="172"/>
      <c r="F15" s="172"/>
      <c r="G15" s="172">
        <f t="shared" si="2"/>
        <v>0</v>
      </c>
    </row>
    <row r="16" spans="1:7" ht="12.75">
      <c r="A16" s="173" t="s">
        <v>566</v>
      </c>
      <c r="B16" s="172"/>
      <c r="C16" s="172"/>
      <c r="D16" s="172">
        <f t="shared" si="1"/>
        <v>0</v>
      </c>
      <c r="E16" s="172"/>
      <c r="F16" s="172"/>
      <c r="G16" s="172">
        <f t="shared" si="2"/>
        <v>0</v>
      </c>
    </row>
    <row r="17" spans="1:7" ht="12.75">
      <c r="A17" s="173" t="s">
        <v>596</v>
      </c>
      <c r="B17" s="172"/>
      <c r="C17" s="172"/>
      <c r="D17" s="172">
        <f t="shared" si="1"/>
        <v>0</v>
      </c>
      <c r="E17" s="172"/>
      <c r="F17" s="172"/>
      <c r="G17" s="172">
        <f t="shared" si="2"/>
        <v>0</v>
      </c>
    </row>
    <row r="18" spans="1:7" ht="15">
      <c r="A18" s="174" t="s">
        <v>578</v>
      </c>
      <c r="B18" s="175"/>
      <c r="C18" s="175"/>
      <c r="D18" s="175"/>
      <c r="E18" s="175"/>
      <c r="F18" s="175"/>
      <c r="G18" s="175"/>
    </row>
    <row r="19" spans="1:7" ht="15">
      <c r="A19" s="25" t="s">
        <v>597</v>
      </c>
      <c r="B19" s="176">
        <f>SUM(B20:B28)</f>
        <v>210462485</v>
      </c>
      <c r="C19" s="176">
        <f t="shared" ref="C19:G19" si="3">SUM(C20:C28)</f>
        <v>77542041.530000001</v>
      </c>
      <c r="D19" s="176">
        <f t="shared" si="3"/>
        <v>288004526.52999997</v>
      </c>
      <c r="E19" s="176">
        <f t="shared" si="3"/>
        <v>218830030.25999999</v>
      </c>
      <c r="F19" s="176">
        <f t="shared" si="3"/>
        <v>20491802.169999998</v>
      </c>
      <c r="G19" s="176">
        <f t="shared" si="3"/>
        <v>69174496.269999981</v>
      </c>
    </row>
    <row r="20" spans="1:7" ht="15">
      <c r="A20" s="170">
        <v>3111</v>
      </c>
      <c r="B20" s="171">
        <v>199069226.91</v>
      </c>
      <c r="C20" s="171">
        <v>74472550.549999997</v>
      </c>
      <c r="D20" s="172">
        <f t="shared" ref="D20:D28" si="4">B20+C20</f>
        <v>273541777.45999998</v>
      </c>
      <c r="E20" s="171">
        <v>204367281.19</v>
      </c>
      <c r="F20" s="171">
        <v>17298544.079999998</v>
      </c>
      <c r="G20" s="172">
        <f t="shared" ref="G20:G28" si="5">D20-E20</f>
        <v>69174496.269999981</v>
      </c>
    </row>
    <row r="21" spans="1:7" ht="15">
      <c r="A21" s="170">
        <v>3112</v>
      </c>
      <c r="B21" s="171">
        <v>11393258.09</v>
      </c>
      <c r="C21" s="171">
        <v>3069490.98</v>
      </c>
      <c r="D21" s="172">
        <f t="shared" si="4"/>
        <v>14462749.07</v>
      </c>
      <c r="E21" s="171">
        <v>14462749.07</v>
      </c>
      <c r="F21" s="171">
        <v>3193258.09</v>
      </c>
      <c r="G21" s="172">
        <f t="shared" si="5"/>
        <v>0</v>
      </c>
    </row>
    <row r="22" spans="1:7" ht="12.75">
      <c r="A22" s="173" t="s">
        <v>567</v>
      </c>
      <c r="B22" s="172"/>
      <c r="C22" s="172"/>
      <c r="D22" s="172">
        <f t="shared" si="4"/>
        <v>0</v>
      </c>
      <c r="E22" s="172"/>
      <c r="F22" s="172"/>
      <c r="G22" s="172">
        <f t="shared" si="5"/>
        <v>0</v>
      </c>
    </row>
    <row r="23" spans="1:7" ht="12.75">
      <c r="A23" s="173" t="s">
        <v>568</v>
      </c>
      <c r="B23" s="172"/>
      <c r="C23" s="172"/>
      <c r="D23" s="172">
        <f t="shared" si="4"/>
        <v>0</v>
      </c>
      <c r="E23" s="172"/>
      <c r="F23" s="172"/>
      <c r="G23" s="172">
        <f t="shared" si="5"/>
        <v>0</v>
      </c>
    </row>
    <row r="24" spans="1:7" ht="12.75">
      <c r="A24" s="173" t="s">
        <v>564</v>
      </c>
      <c r="B24" s="172"/>
      <c r="C24" s="172"/>
      <c r="D24" s="172">
        <f t="shared" si="4"/>
        <v>0</v>
      </c>
      <c r="E24" s="172"/>
      <c r="F24" s="172"/>
      <c r="G24" s="172">
        <f t="shared" si="5"/>
        <v>0</v>
      </c>
    </row>
    <row r="25" spans="1:7" ht="12.75">
      <c r="A25" s="173" t="s">
        <v>565</v>
      </c>
      <c r="B25" s="172"/>
      <c r="C25" s="172"/>
      <c r="D25" s="172">
        <f t="shared" si="4"/>
        <v>0</v>
      </c>
      <c r="E25" s="172"/>
      <c r="F25" s="172"/>
      <c r="G25" s="172">
        <f t="shared" si="5"/>
        <v>0</v>
      </c>
    </row>
    <row r="26" spans="1:7" ht="12.75">
      <c r="A26" s="173" t="s">
        <v>566</v>
      </c>
      <c r="B26" s="172"/>
      <c r="C26" s="172"/>
      <c r="D26" s="172">
        <f t="shared" si="4"/>
        <v>0</v>
      </c>
      <c r="E26" s="172"/>
      <c r="F26" s="172"/>
      <c r="G26" s="172">
        <f t="shared" si="5"/>
        <v>0</v>
      </c>
    </row>
    <row r="27" spans="1:7" ht="12.75">
      <c r="A27" s="173" t="s">
        <v>596</v>
      </c>
      <c r="B27" s="172"/>
      <c r="C27" s="172"/>
      <c r="D27" s="172">
        <f t="shared" si="4"/>
        <v>0</v>
      </c>
      <c r="E27" s="172"/>
      <c r="F27" s="172"/>
      <c r="G27" s="172">
        <f t="shared" si="5"/>
        <v>0</v>
      </c>
    </row>
    <row r="28" spans="1:7" ht="15">
      <c r="A28" s="174" t="s">
        <v>578</v>
      </c>
      <c r="B28" s="175"/>
      <c r="C28" s="175"/>
      <c r="D28" s="172">
        <f t="shared" si="4"/>
        <v>0</v>
      </c>
      <c r="E28" s="172"/>
      <c r="F28" s="172"/>
      <c r="G28" s="172">
        <f t="shared" si="5"/>
        <v>0</v>
      </c>
    </row>
    <row r="29" spans="1:7" ht="15">
      <c r="A29" s="25" t="s">
        <v>471</v>
      </c>
      <c r="B29" s="176">
        <f>B9+B19</f>
        <v>426401397.03999996</v>
      </c>
      <c r="C29" s="176">
        <f t="shared" ref="C29:F29" si="6">C9+C19</f>
        <v>154988713</v>
      </c>
      <c r="D29" s="176">
        <f>B29+C29</f>
        <v>581390110.03999996</v>
      </c>
      <c r="E29" s="176">
        <f t="shared" si="6"/>
        <v>478309432.45999998</v>
      </c>
      <c r="F29" s="176">
        <f t="shared" si="6"/>
        <v>271522809.5</v>
      </c>
      <c r="G29" s="176">
        <f>D29-E29</f>
        <v>103080677.57999998</v>
      </c>
    </row>
    <row r="30" spans="1:7" ht="12.75">
      <c r="A30" s="177"/>
      <c r="B30" s="178"/>
      <c r="C30" s="178"/>
      <c r="D30" s="178"/>
      <c r="E30" s="178"/>
      <c r="F30" s="178"/>
      <c r="G30" s="178"/>
    </row>
    <row r="32" spans="1:7">
      <c r="A32" s="1" t="s">
        <v>631</v>
      </c>
    </row>
  </sheetData>
  <mergeCells count="9">
    <mergeCell ref="A7:A8"/>
    <mergeCell ref="B7:F7"/>
    <mergeCell ref="G7:G8"/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0"/>
  <sheetViews>
    <sheetView workbookViewId="0">
      <selection sqref="A1:G78"/>
    </sheetView>
  </sheetViews>
  <sheetFormatPr baseColWidth="10" defaultRowHeight="12.75"/>
  <cols>
    <col min="1" max="1" width="74.5" bestFit="1" customWidth="1"/>
    <col min="2" max="6" width="17.83203125" bestFit="1" customWidth="1"/>
    <col min="7" max="7" width="18" bestFit="1" customWidth="1"/>
  </cols>
  <sheetData>
    <row r="1" spans="1:8" ht="21" customHeight="1">
      <c r="A1" s="264" t="s">
        <v>629</v>
      </c>
      <c r="B1" s="265"/>
      <c r="C1" s="265"/>
      <c r="D1" s="265"/>
      <c r="E1" s="265"/>
      <c r="F1" s="265"/>
      <c r="G1" s="265"/>
      <c r="H1" s="38"/>
    </row>
    <row r="2" spans="1:8" ht="15">
      <c r="A2" s="208" t="s">
        <v>569</v>
      </c>
      <c r="B2" s="209"/>
      <c r="C2" s="209"/>
      <c r="D2" s="209"/>
      <c r="E2" s="209"/>
      <c r="F2" s="209"/>
      <c r="G2" s="210"/>
      <c r="H2" s="38"/>
    </row>
    <row r="3" spans="1:8" ht="15">
      <c r="A3" s="211" t="s">
        <v>606</v>
      </c>
      <c r="B3" s="212"/>
      <c r="C3" s="212"/>
      <c r="D3" s="212"/>
      <c r="E3" s="212"/>
      <c r="F3" s="212"/>
      <c r="G3" s="213"/>
      <c r="H3" s="38"/>
    </row>
    <row r="4" spans="1:8" ht="15">
      <c r="A4" s="211" t="s">
        <v>607</v>
      </c>
      <c r="B4" s="212"/>
      <c r="C4" s="212"/>
      <c r="D4" s="212"/>
      <c r="E4" s="212"/>
      <c r="F4" s="212"/>
      <c r="G4" s="213"/>
      <c r="H4" s="38"/>
    </row>
    <row r="5" spans="1:8" ht="15">
      <c r="A5" s="214" t="s">
        <v>634</v>
      </c>
      <c r="B5" s="215"/>
      <c r="C5" s="215"/>
      <c r="D5" s="215"/>
      <c r="E5" s="215"/>
      <c r="F5" s="215"/>
      <c r="G5" s="216"/>
      <c r="H5" s="38"/>
    </row>
    <row r="6" spans="1:8" ht="15">
      <c r="A6" s="217" t="s">
        <v>571</v>
      </c>
      <c r="B6" s="218"/>
      <c r="C6" s="218"/>
      <c r="D6" s="218"/>
      <c r="E6" s="218"/>
      <c r="F6" s="218"/>
      <c r="G6" s="219"/>
      <c r="H6" s="38"/>
    </row>
    <row r="7" spans="1:8" ht="15">
      <c r="A7" s="212" t="s">
        <v>0</v>
      </c>
      <c r="B7" s="217" t="s">
        <v>269</v>
      </c>
      <c r="C7" s="218"/>
      <c r="D7" s="218"/>
      <c r="E7" s="218"/>
      <c r="F7" s="219"/>
      <c r="G7" s="257" t="s">
        <v>608</v>
      </c>
      <c r="H7" s="38"/>
    </row>
    <row r="8" spans="1:8" ht="30">
      <c r="A8" s="212"/>
      <c r="B8" s="179" t="s">
        <v>270</v>
      </c>
      <c r="C8" s="151" t="s">
        <v>600</v>
      </c>
      <c r="D8" s="179" t="s">
        <v>272</v>
      </c>
      <c r="E8" s="179" t="s">
        <v>166</v>
      </c>
      <c r="F8" s="180" t="s">
        <v>181</v>
      </c>
      <c r="G8" s="256"/>
      <c r="H8" s="38"/>
    </row>
    <row r="9" spans="1:8" ht="15">
      <c r="A9" s="168" t="s">
        <v>472</v>
      </c>
      <c r="B9" s="181">
        <f>B10+B19+B27+B37</f>
        <v>215938912.03999999</v>
      </c>
      <c r="C9" s="181">
        <f t="shared" ref="C9:G9" si="0">C10+C19+C27+C37</f>
        <v>77446671.470000014</v>
      </c>
      <c r="D9" s="181">
        <f t="shared" si="0"/>
        <v>293385583.50999993</v>
      </c>
      <c r="E9" s="181">
        <f t="shared" si="0"/>
        <v>259479402.19999999</v>
      </c>
      <c r="F9" s="181">
        <f t="shared" si="0"/>
        <v>251031007.32999998</v>
      </c>
      <c r="G9" s="181">
        <f t="shared" si="0"/>
        <v>33906181.309999987</v>
      </c>
      <c r="H9" s="38"/>
    </row>
    <row r="10" spans="1:8">
      <c r="A10" s="182" t="s">
        <v>473</v>
      </c>
      <c r="B10" s="183">
        <f>SUM(B11:B18)</f>
        <v>93709990.650000006</v>
      </c>
      <c r="C10" s="183">
        <f t="shared" ref="C10:G10" si="1">SUM(C11:C18)</f>
        <v>21846511.249999996</v>
      </c>
      <c r="D10" s="183">
        <f t="shared" si="1"/>
        <v>115556501.89999999</v>
      </c>
      <c r="E10" s="183">
        <f t="shared" si="1"/>
        <v>114179499.98</v>
      </c>
      <c r="F10" s="183">
        <f t="shared" si="1"/>
        <v>112233258.68000001</v>
      </c>
      <c r="G10" s="183">
        <f t="shared" si="1"/>
        <v>1377001.92</v>
      </c>
      <c r="H10" s="40" t="s">
        <v>474</v>
      </c>
    </row>
    <row r="11" spans="1:8" ht="15">
      <c r="A11" s="184" t="s">
        <v>475</v>
      </c>
      <c r="B11" s="185">
        <v>10769982.92</v>
      </c>
      <c r="C11" s="185">
        <v>-375218.61</v>
      </c>
      <c r="D11" s="183">
        <f>B11+C11</f>
        <v>10394764.310000001</v>
      </c>
      <c r="E11" s="185">
        <v>10391690.789999999</v>
      </c>
      <c r="F11" s="185">
        <v>10321977.630000001</v>
      </c>
      <c r="G11" s="183">
        <f>D11-E11</f>
        <v>3073.5200000014156</v>
      </c>
      <c r="H11" s="40" t="s">
        <v>476</v>
      </c>
    </row>
    <row r="12" spans="1:8" ht="15">
      <c r="A12" s="184" t="s">
        <v>477</v>
      </c>
      <c r="B12" s="185">
        <v>147441.38</v>
      </c>
      <c r="C12" s="185">
        <v>217722.13</v>
      </c>
      <c r="D12" s="183">
        <f t="shared" ref="D12:D18" si="2">B12+C12</f>
        <v>365163.51</v>
      </c>
      <c r="E12" s="185">
        <v>365163.51</v>
      </c>
      <c r="F12" s="185">
        <v>361444.65</v>
      </c>
      <c r="G12" s="183">
        <f t="shared" ref="G12:G18" si="3">D12-E12</f>
        <v>0</v>
      </c>
      <c r="H12" s="40" t="s">
        <v>478</v>
      </c>
    </row>
    <row r="13" spans="1:8" ht="15">
      <c r="A13" s="184" t="s">
        <v>479</v>
      </c>
      <c r="B13" s="185">
        <v>23476094.149999999</v>
      </c>
      <c r="C13" s="185">
        <v>2893553.54</v>
      </c>
      <c r="D13" s="183">
        <f t="shared" si="2"/>
        <v>26369647.689999998</v>
      </c>
      <c r="E13" s="185">
        <v>26160811.129999999</v>
      </c>
      <c r="F13" s="185">
        <v>25229997.030000001</v>
      </c>
      <c r="G13" s="183">
        <f t="shared" si="3"/>
        <v>208836.55999999866</v>
      </c>
      <c r="H13" s="40" t="s">
        <v>480</v>
      </c>
    </row>
    <row r="14" spans="1:8">
      <c r="A14" s="184" t="s">
        <v>481</v>
      </c>
      <c r="B14" s="183"/>
      <c r="C14" s="183"/>
      <c r="D14" s="183">
        <f t="shared" si="2"/>
        <v>0</v>
      </c>
      <c r="E14" s="183"/>
      <c r="F14" s="183"/>
      <c r="G14" s="183">
        <f t="shared" si="3"/>
        <v>0</v>
      </c>
      <c r="H14" s="40" t="s">
        <v>482</v>
      </c>
    </row>
    <row r="15" spans="1:8" ht="15">
      <c r="A15" s="184" t="s">
        <v>483</v>
      </c>
      <c r="B15" s="185">
        <v>32838127.510000002</v>
      </c>
      <c r="C15" s="185">
        <v>-1177233.07</v>
      </c>
      <c r="D15" s="183">
        <f t="shared" si="2"/>
        <v>31660894.440000001</v>
      </c>
      <c r="E15" s="185">
        <v>30888076.460000001</v>
      </c>
      <c r="F15" s="185">
        <v>30213791.23</v>
      </c>
      <c r="G15" s="183">
        <f t="shared" si="3"/>
        <v>772817.98000000045</v>
      </c>
      <c r="H15" s="40" t="s">
        <v>484</v>
      </c>
    </row>
    <row r="16" spans="1:8">
      <c r="A16" s="184" t="s">
        <v>485</v>
      </c>
      <c r="B16" s="183"/>
      <c r="C16" s="183"/>
      <c r="D16" s="183">
        <f t="shared" si="2"/>
        <v>0</v>
      </c>
      <c r="E16" s="183"/>
      <c r="F16" s="183"/>
      <c r="G16" s="183">
        <f t="shared" si="3"/>
        <v>0</v>
      </c>
      <c r="H16" s="40" t="s">
        <v>486</v>
      </c>
    </row>
    <row r="17" spans="1:8" ht="15">
      <c r="A17" s="184" t="s">
        <v>487</v>
      </c>
      <c r="B17" s="185">
        <v>25769269.129999999</v>
      </c>
      <c r="C17" s="185">
        <v>20241719.239999998</v>
      </c>
      <c r="D17" s="183">
        <f t="shared" si="2"/>
        <v>46010988.369999997</v>
      </c>
      <c r="E17" s="185">
        <v>45618714.509999998</v>
      </c>
      <c r="F17" s="185">
        <v>45361294</v>
      </c>
      <c r="G17" s="183">
        <f t="shared" si="3"/>
        <v>392273.8599999994</v>
      </c>
      <c r="H17" s="40" t="s">
        <v>488</v>
      </c>
    </row>
    <row r="18" spans="1:8" ht="15">
      <c r="A18" s="184" t="s">
        <v>489</v>
      </c>
      <c r="B18" s="185">
        <v>709075.56</v>
      </c>
      <c r="C18" s="185">
        <v>45968.02</v>
      </c>
      <c r="D18" s="183">
        <f t="shared" si="2"/>
        <v>755043.58000000007</v>
      </c>
      <c r="E18" s="185">
        <v>755043.58</v>
      </c>
      <c r="F18" s="185">
        <v>744754.14</v>
      </c>
      <c r="G18" s="183">
        <f t="shared" si="3"/>
        <v>0</v>
      </c>
      <c r="H18" s="38"/>
    </row>
    <row r="19" spans="1:8">
      <c r="A19" s="182" t="s">
        <v>490</v>
      </c>
      <c r="B19" s="183">
        <f>SUM(B20:B26)</f>
        <v>103400202.41999999</v>
      </c>
      <c r="C19" s="183">
        <f t="shared" ref="C19:G19" si="4">SUM(C20:C26)</f>
        <v>56266762.540000007</v>
      </c>
      <c r="D19" s="183">
        <f t="shared" si="4"/>
        <v>159666964.95999998</v>
      </c>
      <c r="E19" s="183">
        <f t="shared" si="4"/>
        <v>127162928.50999999</v>
      </c>
      <c r="F19" s="183">
        <f t="shared" si="4"/>
        <v>120838372.25</v>
      </c>
      <c r="G19" s="183">
        <f t="shared" si="4"/>
        <v>32504036.449999988</v>
      </c>
      <c r="H19" s="40" t="s">
        <v>491</v>
      </c>
    </row>
    <row r="20" spans="1:8" ht="15">
      <c r="A20" s="184" t="s">
        <v>609</v>
      </c>
      <c r="B20" s="185">
        <v>13515430.98</v>
      </c>
      <c r="C20" s="185">
        <v>-5027994.57</v>
      </c>
      <c r="D20" s="183">
        <f t="shared" ref="D20:D26" si="5">B20+C20</f>
        <v>8487436.4100000001</v>
      </c>
      <c r="E20" s="185">
        <v>8487436.1899999995</v>
      </c>
      <c r="F20" s="185">
        <v>8432978.1099999994</v>
      </c>
      <c r="G20" s="183">
        <f t="shared" ref="G20:G26" si="6">D20-E20</f>
        <v>0.22000000067055225</v>
      </c>
      <c r="H20" s="40" t="s">
        <v>492</v>
      </c>
    </row>
    <row r="21" spans="1:8" ht="15">
      <c r="A21" s="184" t="s">
        <v>493</v>
      </c>
      <c r="B21" s="185">
        <v>42213748.869999997</v>
      </c>
      <c r="C21" s="185">
        <v>69646020.040000007</v>
      </c>
      <c r="D21" s="183">
        <f t="shared" si="5"/>
        <v>111859768.91</v>
      </c>
      <c r="E21" s="185">
        <v>80172916.420000002</v>
      </c>
      <c r="F21" s="185">
        <v>74894818.760000005</v>
      </c>
      <c r="G21" s="183">
        <f t="shared" si="6"/>
        <v>31686852.489999995</v>
      </c>
      <c r="H21" s="40" t="s">
        <v>494</v>
      </c>
    </row>
    <row r="22" spans="1:8">
      <c r="A22" s="184" t="s">
        <v>495</v>
      </c>
      <c r="B22" s="183"/>
      <c r="C22" s="183"/>
      <c r="D22" s="183">
        <f t="shared" si="5"/>
        <v>0</v>
      </c>
      <c r="E22" s="183"/>
      <c r="F22" s="183"/>
      <c r="G22" s="183">
        <f t="shared" si="6"/>
        <v>0</v>
      </c>
      <c r="H22" s="40" t="s">
        <v>496</v>
      </c>
    </row>
    <row r="23" spans="1:8" ht="15">
      <c r="A23" s="184" t="s">
        <v>497</v>
      </c>
      <c r="B23" s="185">
        <v>6894191.3099999996</v>
      </c>
      <c r="C23" s="185">
        <v>2198778.13</v>
      </c>
      <c r="D23" s="183">
        <f t="shared" si="5"/>
        <v>9092969.4399999995</v>
      </c>
      <c r="E23" s="185">
        <v>9041197.5999999996</v>
      </c>
      <c r="F23" s="185">
        <v>8931727.6300000008</v>
      </c>
      <c r="G23" s="183">
        <f t="shared" si="6"/>
        <v>51771.839999999851</v>
      </c>
      <c r="H23" s="40" t="s">
        <v>498</v>
      </c>
    </row>
    <row r="24" spans="1:8" ht="15">
      <c r="A24" s="184" t="s">
        <v>610</v>
      </c>
      <c r="B24" s="185">
        <v>1750000</v>
      </c>
      <c r="C24" s="185">
        <v>-23810</v>
      </c>
      <c r="D24" s="183">
        <f t="shared" si="5"/>
        <v>1726190</v>
      </c>
      <c r="E24" s="185">
        <v>1726190</v>
      </c>
      <c r="F24" s="185">
        <v>1036490</v>
      </c>
      <c r="G24" s="183">
        <f t="shared" si="6"/>
        <v>0</v>
      </c>
      <c r="H24" s="40" t="s">
        <v>499</v>
      </c>
    </row>
    <row r="25" spans="1:8" ht="15">
      <c r="A25" s="184" t="s">
        <v>500</v>
      </c>
      <c r="B25" s="185">
        <v>39026831.259999998</v>
      </c>
      <c r="C25" s="185">
        <v>-10526231.060000001</v>
      </c>
      <c r="D25" s="183">
        <f t="shared" si="5"/>
        <v>28500600.199999996</v>
      </c>
      <c r="E25" s="185">
        <v>27735188.300000001</v>
      </c>
      <c r="F25" s="185">
        <v>27542357.75</v>
      </c>
      <c r="G25" s="183">
        <f t="shared" si="6"/>
        <v>765411.89999999478</v>
      </c>
      <c r="H25" s="40" t="s">
        <v>501</v>
      </c>
    </row>
    <row r="26" spans="1:8" ht="15">
      <c r="A26" s="184" t="s">
        <v>502</v>
      </c>
      <c r="B26" s="183"/>
      <c r="C26" s="183"/>
      <c r="D26" s="183">
        <f t="shared" si="5"/>
        <v>0</v>
      </c>
      <c r="E26" s="183"/>
      <c r="F26" s="183"/>
      <c r="G26" s="183">
        <f t="shared" si="6"/>
        <v>0</v>
      </c>
      <c r="H26" s="38"/>
    </row>
    <row r="27" spans="1:8">
      <c r="A27" s="182" t="s">
        <v>503</v>
      </c>
      <c r="B27" s="183">
        <f>SUM(B28:B36)</f>
        <v>7182094.96</v>
      </c>
      <c r="C27" s="183">
        <f t="shared" ref="C27:G27" si="7">SUM(C28:C36)</f>
        <v>-666602.31999999995</v>
      </c>
      <c r="D27" s="183">
        <f t="shared" si="7"/>
        <v>6515492.6399999997</v>
      </c>
      <c r="E27" s="183">
        <f t="shared" si="7"/>
        <v>6490349.6999999993</v>
      </c>
      <c r="F27" s="183">
        <f t="shared" si="7"/>
        <v>6312752.3900000006</v>
      </c>
      <c r="G27" s="183">
        <f t="shared" si="7"/>
        <v>25142.940000000061</v>
      </c>
      <c r="H27" s="40" t="s">
        <v>504</v>
      </c>
    </row>
    <row r="28" spans="1:8" ht="15">
      <c r="A28" s="186" t="s">
        <v>505</v>
      </c>
      <c r="B28" s="185">
        <v>7182094.96</v>
      </c>
      <c r="C28" s="185">
        <v>-1445743.7</v>
      </c>
      <c r="D28" s="183">
        <f t="shared" ref="D28:D36" si="8">B28+C28</f>
        <v>5736351.2599999998</v>
      </c>
      <c r="E28" s="185">
        <v>5714058.2599999998</v>
      </c>
      <c r="F28" s="185">
        <v>5543858.3600000003</v>
      </c>
      <c r="G28" s="183">
        <f t="shared" ref="G28:G36" si="9">D28-E28</f>
        <v>22293</v>
      </c>
      <c r="H28" s="40" t="s">
        <v>506</v>
      </c>
    </row>
    <row r="29" spans="1:8">
      <c r="A29" s="184" t="s">
        <v>507</v>
      </c>
      <c r="B29" s="183"/>
      <c r="C29" s="183"/>
      <c r="D29" s="183">
        <f t="shared" si="8"/>
        <v>0</v>
      </c>
      <c r="E29" s="183"/>
      <c r="F29" s="183"/>
      <c r="G29" s="183">
        <f t="shared" si="9"/>
        <v>0</v>
      </c>
      <c r="H29" s="40" t="s">
        <v>508</v>
      </c>
    </row>
    <row r="30" spans="1:8">
      <c r="A30" s="184" t="s">
        <v>611</v>
      </c>
      <c r="B30" s="183"/>
      <c r="C30" s="183"/>
      <c r="D30" s="183">
        <f t="shared" si="8"/>
        <v>0</v>
      </c>
      <c r="E30" s="183"/>
      <c r="F30" s="183"/>
      <c r="G30" s="183">
        <f t="shared" si="9"/>
        <v>0</v>
      </c>
      <c r="H30" s="40" t="s">
        <v>509</v>
      </c>
    </row>
    <row r="31" spans="1:8">
      <c r="A31" s="184" t="s">
        <v>510</v>
      </c>
      <c r="B31" s="183"/>
      <c r="C31" s="183"/>
      <c r="D31" s="183">
        <f t="shared" si="8"/>
        <v>0</v>
      </c>
      <c r="E31" s="183"/>
      <c r="F31" s="183"/>
      <c r="G31" s="183">
        <f t="shared" si="9"/>
        <v>0</v>
      </c>
      <c r="H31" s="40" t="s">
        <v>511</v>
      </c>
    </row>
    <row r="32" spans="1:8">
      <c r="A32" s="184" t="s">
        <v>512</v>
      </c>
      <c r="B32" s="183"/>
      <c r="C32" s="183"/>
      <c r="D32" s="183">
        <f t="shared" si="8"/>
        <v>0</v>
      </c>
      <c r="E32" s="183"/>
      <c r="F32" s="183"/>
      <c r="G32" s="183">
        <f t="shared" si="9"/>
        <v>0</v>
      </c>
      <c r="H32" s="40" t="s">
        <v>513</v>
      </c>
    </row>
    <row r="33" spans="1:8">
      <c r="A33" s="184" t="s">
        <v>514</v>
      </c>
      <c r="B33" s="183"/>
      <c r="C33" s="183"/>
      <c r="D33" s="183">
        <f t="shared" si="8"/>
        <v>0</v>
      </c>
      <c r="E33" s="183"/>
      <c r="F33" s="183"/>
      <c r="G33" s="183">
        <f t="shared" si="9"/>
        <v>0</v>
      </c>
      <c r="H33" s="40" t="s">
        <v>515</v>
      </c>
    </row>
    <row r="34" spans="1:8" ht="15">
      <c r="A34" s="184" t="s">
        <v>516</v>
      </c>
      <c r="B34" s="185">
        <v>0</v>
      </c>
      <c r="C34" s="185">
        <v>779141.38</v>
      </c>
      <c r="D34" s="183">
        <f t="shared" si="8"/>
        <v>779141.38</v>
      </c>
      <c r="E34" s="185">
        <v>776291.44</v>
      </c>
      <c r="F34" s="185">
        <v>768894.03</v>
      </c>
      <c r="G34" s="183">
        <f t="shared" si="9"/>
        <v>2849.9400000000605</v>
      </c>
      <c r="H34" s="40" t="s">
        <v>517</v>
      </c>
    </row>
    <row r="35" spans="1:8">
      <c r="A35" s="184" t="s">
        <v>518</v>
      </c>
      <c r="B35" s="183"/>
      <c r="C35" s="183"/>
      <c r="D35" s="183">
        <f t="shared" si="8"/>
        <v>0</v>
      </c>
      <c r="E35" s="183"/>
      <c r="F35" s="183"/>
      <c r="G35" s="183">
        <f t="shared" si="9"/>
        <v>0</v>
      </c>
      <c r="H35" s="40" t="s">
        <v>519</v>
      </c>
    </row>
    <row r="36" spans="1:8" ht="15">
      <c r="A36" s="184" t="s">
        <v>520</v>
      </c>
      <c r="B36" s="183"/>
      <c r="C36" s="183"/>
      <c r="D36" s="183">
        <f t="shared" si="8"/>
        <v>0</v>
      </c>
      <c r="E36" s="183"/>
      <c r="F36" s="183"/>
      <c r="G36" s="183">
        <f t="shared" si="9"/>
        <v>0</v>
      </c>
      <c r="H36" s="38"/>
    </row>
    <row r="37" spans="1:8" ht="25.5">
      <c r="A37" s="187" t="s">
        <v>612</v>
      </c>
      <c r="B37" s="183">
        <f>SUM(B38:B41)</f>
        <v>11646624.01</v>
      </c>
      <c r="C37" s="183">
        <f t="shared" ref="C37:G37" si="10">SUM(C38:C41)</f>
        <v>0</v>
      </c>
      <c r="D37" s="183">
        <f t="shared" si="10"/>
        <v>11646624.01</v>
      </c>
      <c r="E37" s="183">
        <f t="shared" si="10"/>
        <v>11646624.01</v>
      </c>
      <c r="F37" s="183">
        <f t="shared" si="10"/>
        <v>11646624.01</v>
      </c>
      <c r="G37" s="183">
        <f t="shared" si="10"/>
        <v>0</v>
      </c>
      <c r="H37" s="40" t="s">
        <v>522</v>
      </c>
    </row>
    <row r="38" spans="1:8" ht="25.5">
      <c r="A38" s="186" t="s">
        <v>613</v>
      </c>
      <c r="B38" s="183"/>
      <c r="C38" s="183"/>
      <c r="D38" s="183">
        <f t="shared" ref="D38:D41" si="11">B38+C38</f>
        <v>0</v>
      </c>
      <c r="E38" s="183"/>
      <c r="F38" s="183"/>
      <c r="G38" s="183">
        <f t="shared" ref="G38:G41" si="12">D38-E38</f>
        <v>0</v>
      </c>
      <c r="H38" s="40" t="s">
        <v>523</v>
      </c>
    </row>
    <row r="39" spans="1:8" ht="25.5">
      <c r="A39" s="186" t="s">
        <v>614</v>
      </c>
      <c r="B39" s="185">
        <v>11646624.01</v>
      </c>
      <c r="C39" s="185">
        <v>0</v>
      </c>
      <c r="D39" s="183">
        <f t="shared" si="11"/>
        <v>11646624.01</v>
      </c>
      <c r="E39" s="185">
        <v>11646624.01</v>
      </c>
      <c r="F39" s="185">
        <v>11646624.01</v>
      </c>
      <c r="G39" s="183">
        <f t="shared" si="12"/>
        <v>0</v>
      </c>
      <c r="H39" s="40" t="s">
        <v>524</v>
      </c>
    </row>
    <row r="40" spans="1:8">
      <c r="A40" s="186" t="s">
        <v>525</v>
      </c>
      <c r="B40" s="183"/>
      <c r="C40" s="183"/>
      <c r="D40" s="183">
        <f t="shared" si="11"/>
        <v>0</v>
      </c>
      <c r="E40" s="183"/>
      <c r="F40" s="183"/>
      <c r="G40" s="183">
        <f t="shared" si="12"/>
        <v>0</v>
      </c>
      <c r="H40" s="40" t="s">
        <v>526</v>
      </c>
    </row>
    <row r="41" spans="1:8" ht="15">
      <c r="A41" s="186" t="s">
        <v>527</v>
      </c>
      <c r="B41" s="183"/>
      <c r="C41" s="183"/>
      <c r="D41" s="183">
        <f t="shared" si="11"/>
        <v>0</v>
      </c>
      <c r="E41" s="183"/>
      <c r="F41" s="183"/>
      <c r="G41" s="183">
        <f t="shared" si="12"/>
        <v>0</v>
      </c>
      <c r="H41" s="38"/>
    </row>
    <row r="42" spans="1:8" ht="15">
      <c r="A42" s="186"/>
      <c r="B42" s="183"/>
      <c r="C42" s="183"/>
      <c r="D42" s="183"/>
      <c r="E42" s="183"/>
      <c r="F42" s="183"/>
      <c r="G42" s="183"/>
      <c r="H42" s="38"/>
    </row>
    <row r="43" spans="1:8" ht="15">
      <c r="A43" s="25" t="s">
        <v>615</v>
      </c>
      <c r="B43" s="188">
        <f>B44+B53+B61+B71</f>
        <v>210462485</v>
      </c>
      <c r="C43" s="188">
        <f t="shared" ref="C43:G43" si="13">C44+C53+C61+C71</f>
        <v>77542041.529999986</v>
      </c>
      <c r="D43" s="188">
        <f t="shared" si="13"/>
        <v>288004526.52999997</v>
      </c>
      <c r="E43" s="188">
        <f t="shared" si="13"/>
        <v>218830030.25999999</v>
      </c>
      <c r="F43" s="188">
        <f t="shared" si="13"/>
        <v>209097395.16</v>
      </c>
      <c r="G43" s="188">
        <f t="shared" si="13"/>
        <v>69174496.269999966</v>
      </c>
      <c r="H43" s="38"/>
    </row>
    <row r="44" spans="1:8">
      <c r="A44" s="182" t="s">
        <v>616</v>
      </c>
      <c r="B44" s="183">
        <f>SUM(B45:B52)</f>
        <v>50459822.909999996</v>
      </c>
      <c r="C44" s="183">
        <f t="shared" ref="C44:G44" si="14">SUM(C45:C52)</f>
        <v>-4029847.9299999997</v>
      </c>
      <c r="D44" s="183">
        <f t="shared" si="14"/>
        <v>46429974.979999997</v>
      </c>
      <c r="E44" s="183">
        <f t="shared" si="14"/>
        <v>46167013.060000002</v>
      </c>
      <c r="F44" s="183">
        <f t="shared" si="14"/>
        <v>43618003.520000003</v>
      </c>
      <c r="G44" s="183">
        <f t="shared" si="14"/>
        <v>262961.91999999405</v>
      </c>
      <c r="H44" s="40" t="s">
        <v>528</v>
      </c>
    </row>
    <row r="45" spans="1:8">
      <c r="A45" s="186" t="s">
        <v>475</v>
      </c>
      <c r="B45" s="183"/>
      <c r="C45" s="183"/>
      <c r="D45" s="183">
        <f t="shared" ref="D45:D52" si="15">B45+C45</f>
        <v>0</v>
      </c>
      <c r="E45" s="183"/>
      <c r="F45" s="183"/>
      <c r="G45" s="183">
        <f t="shared" ref="G45:G52" si="16">D45-E45</f>
        <v>0</v>
      </c>
      <c r="H45" s="40" t="s">
        <v>529</v>
      </c>
    </row>
    <row r="46" spans="1:8">
      <c r="A46" s="186" t="s">
        <v>477</v>
      </c>
      <c r="B46" s="183"/>
      <c r="C46" s="183"/>
      <c r="D46" s="183">
        <f t="shared" si="15"/>
        <v>0</v>
      </c>
      <c r="E46" s="183"/>
      <c r="F46" s="183"/>
      <c r="G46" s="183">
        <f t="shared" si="16"/>
        <v>0</v>
      </c>
      <c r="H46" s="40" t="s">
        <v>530</v>
      </c>
    </row>
    <row r="47" spans="1:8" ht="15">
      <c r="A47" s="186" t="s">
        <v>479</v>
      </c>
      <c r="B47" s="185">
        <v>0</v>
      </c>
      <c r="C47" s="185">
        <v>100000</v>
      </c>
      <c r="D47" s="183">
        <f t="shared" si="15"/>
        <v>100000</v>
      </c>
      <c r="E47" s="185">
        <v>99999.93</v>
      </c>
      <c r="F47" s="185">
        <v>99999.93</v>
      </c>
      <c r="G47" s="183">
        <f t="shared" si="16"/>
        <v>7.0000000006984919E-2</v>
      </c>
      <c r="H47" s="40" t="s">
        <v>531</v>
      </c>
    </row>
    <row r="48" spans="1:8">
      <c r="A48" s="186" t="s">
        <v>481</v>
      </c>
      <c r="B48" s="183"/>
      <c r="C48" s="183"/>
      <c r="D48" s="183">
        <f t="shared" si="15"/>
        <v>0</v>
      </c>
      <c r="E48" s="183"/>
      <c r="F48" s="183"/>
      <c r="G48" s="183">
        <f t="shared" si="16"/>
        <v>0</v>
      </c>
      <c r="H48" s="40" t="s">
        <v>532</v>
      </c>
    </row>
    <row r="49" spans="1:8" ht="15">
      <c r="A49" s="186" t="s">
        <v>483</v>
      </c>
      <c r="B49" s="185">
        <v>0</v>
      </c>
      <c r="C49" s="185">
        <v>3550000</v>
      </c>
      <c r="D49" s="183">
        <f t="shared" si="15"/>
        <v>3550000</v>
      </c>
      <c r="E49" s="185">
        <v>3550000</v>
      </c>
      <c r="F49" s="185">
        <v>3550000</v>
      </c>
      <c r="G49" s="183">
        <f t="shared" si="16"/>
        <v>0</v>
      </c>
      <c r="H49" s="40" t="s">
        <v>533</v>
      </c>
    </row>
    <row r="50" spans="1:8">
      <c r="A50" s="186" t="s">
        <v>485</v>
      </c>
      <c r="B50" s="183"/>
      <c r="C50" s="183"/>
      <c r="D50" s="183">
        <f t="shared" si="15"/>
        <v>0</v>
      </c>
      <c r="E50" s="183"/>
      <c r="F50" s="183"/>
      <c r="G50" s="183">
        <f t="shared" si="16"/>
        <v>0</v>
      </c>
      <c r="H50" s="40" t="s">
        <v>534</v>
      </c>
    </row>
    <row r="51" spans="1:8" ht="15">
      <c r="A51" s="186" t="s">
        <v>487</v>
      </c>
      <c r="B51" s="185">
        <v>50459822.909999996</v>
      </c>
      <c r="C51" s="185">
        <v>-7679847.9299999997</v>
      </c>
      <c r="D51" s="183">
        <f t="shared" si="15"/>
        <v>42779974.979999997</v>
      </c>
      <c r="E51" s="185">
        <v>42517013.130000003</v>
      </c>
      <c r="F51" s="185">
        <v>39968003.590000004</v>
      </c>
      <c r="G51" s="183">
        <f t="shared" si="16"/>
        <v>262961.84999999404</v>
      </c>
      <c r="H51" s="40" t="s">
        <v>535</v>
      </c>
    </row>
    <row r="52" spans="1:8" ht="15">
      <c r="A52" s="186" t="s">
        <v>489</v>
      </c>
      <c r="B52" s="183"/>
      <c r="C52" s="183"/>
      <c r="D52" s="183">
        <f t="shared" si="15"/>
        <v>0</v>
      </c>
      <c r="E52" s="183"/>
      <c r="F52" s="183"/>
      <c r="G52" s="183">
        <f t="shared" si="16"/>
        <v>0</v>
      </c>
      <c r="H52" s="38"/>
    </row>
    <row r="53" spans="1:8">
      <c r="A53" s="182" t="s">
        <v>490</v>
      </c>
      <c r="B53" s="183">
        <f>SUM(B54:B60)</f>
        <v>147609404</v>
      </c>
      <c r="C53" s="183">
        <f t="shared" ref="C53:G53" si="17">SUM(C54:C60)</f>
        <v>78352398.479999989</v>
      </c>
      <c r="D53" s="183">
        <f t="shared" si="17"/>
        <v>225961802.47999999</v>
      </c>
      <c r="E53" s="183">
        <f t="shared" si="17"/>
        <v>157050268.13</v>
      </c>
      <c r="F53" s="183">
        <f t="shared" si="17"/>
        <v>149866642.56999999</v>
      </c>
      <c r="G53" s="183">
        <f t="shared" si="17"/>
        <v>68911534.349999979</v>
      </c>
      <c r="H53" s="40" t="s">
        <v>536</v>
      </c>
    </row>
    <row r="54" spans="1:8" ht="15">
      <c r="A54" s="186" t="s">
        <v>609</v>
      </c>
      <c r="B54" s="185">
        <v>10082900</v>
      </c>
      <c r="C54" s="185">
        <v>7735031.8099999996</v>
      </c>
      <c r="D54" s="183">
        <f t="shared" ref="D54:D60" si="18">B54+C54</f>
        <v>17817931.809999999</v>
      </c>
      <c r="E54" s="185">
        <v>17808929.079999998</v>
      </c>
      <c r="F54" s="185">
        <v>17298544.079999998</v>
      </c>
      <c r="G54" s="183">
        <f t="shared" ref="G54:G60" si="19">D54-E54</f>
        <v>9002.730000000447</v>
      </c>
      <c r="H54" s="40" t="s">
        <v>537</v>
      </c>
    </row>
    <row r="55" spans="1:8" ht="15">
      <c r="A55" s="186" t="s">
        <v>493</v>
      </c>
      <c r="B55" s="185">
        <v>18197874</v>
      </c>
      <c r="C55" s="185">
        <v>189945996.66999999</v>
      </c>
      <c r="D55" s="183">
        <f t="shared" si="18"/>
        <v>208143870.66999999</v>
      </c>
      <c r="E55" s="185">
        <v>139241339.05000001</v>
      </c>
      <c r="F55" s="185">
        <v>132568098.48999999</v>
      </c>
      <c r="G55" s="183">
        <f t="shared" si="19"/>
        <v>68902531.619999975</v>
      </c>
      <c r="H55" s="40" t="s">
        <v>538</v>
      </c>
    </row>
    <row r="56" spans="1:8">
      <c r="A56" s="186" t="s">
        <v>495</v>
      </c>
      <c r="B56" s="183"/>
      <c r="C56" s="183"/>
      <c r="D56" s="183">
        <f t="shared" si="18"/>
        <v>0</v>
      </c>
      <c r="E56" s="183"/>
      <c r="F56" s="183"/>
      <c r="G56" s="183">
        <f t="shared" si="19"/>
        <v>0</v>
      </c>
      <c r="H56" s="40" t="s">
        <v>539</v>
      </c>
    </row>
    <row r="57" spans="1:8" ht="15">
      <c r="A57" s="189" t="s">
        <v>497</v>
      </c>
      <c r="B57" s="185">
        <v>0</v>
      </c>
      <c r="C57" s="185">
        <v>0</v>
      </c>
      <c r="D57" s="183">
        <f t="shared" si="18"/>
        <v>0</v>
      </c>
      <c r="E57" s="185">
        <v>0</v>
      </c>
      <c r="F57" s="185">
        <v>0</v>
      </c>
      <c r="G57" s="183">
        <f t="shared" si="19"/>
        <v>0</v>
      </c>
      <c r="H57" s="40" t="s">
        <v>540</v>
      </c>
    </row>
    <row r="58" spans="1:8">
      <c r="A58" s="186" t="s">
        <v>610</v>
      </c>
      <c r="B58" s="183"/>
      <c r="C58" s="183"/>
      <c r="D58" s="183">
        <f t="shared" si="18"/>
        <v>0</v>
      </c>
      <c r="E58" s="183"/>
      <c r="F58" s="183"/>
      <c r="G58" s="183">
        <f t="shared" si="19"/>
        <v>0</v>
      </c>
      <c r="H58" s="40" t="s">
        <v>541</v>
      </c>
    </row>
    <row r="59" spans="1:8" ht="15">
      <c r="A59" s="186" t="s">
        <v>500</v>
      </c>
      <c r="B59" s="185">
        <v>119328630</v>
      </c>
      <c r="C59" s="185">
        <v>-119328630</v>
      </c>
      <c r="D59" s="183">
        <f t="shared" si="18"/>
        <v>0</v>
      </c>
      <c r="E59" s="185">
        <v>0</v>
      </c>
      <c r="F59" s="185">
        <v>0</v>
      </c>
      <c r="G59" s="183">
        <f t="shared" si="19"/>
        <v>0</v>
      </c>
      <c r="H59" s="40" t="s">
        <v>542</v>
      </c>
    </row>
    <row r="60" spans="1:8" ht="15">
      <c r="A60" s="186" t="s">
        <v>502</v>
      </c>
      <c r="B60" s="183"/>
      <c r="C60" s="183"/>
      <c r="D60" s="183">
        <f t="shared" si="18"/>
        <v>0</v>
      </c>
      <c r="E60" s="183"/>
      <c r="F60" s="183"/>
      <c r="G60" s="183">
        <f t="shared" si="19"/>
        <v>0</v>
      </c>
      <c r="H60" s="38"/>
    </row>
    <row r="61" spans="1:8">
      <c r="A61" s="182" t="s">
        <v>503</v>
      </c>
      <c r="B61" s="183">
        <f>SUM(B62:B70)</f>
        <v>1000000</v>
      </c>
      <c r="C61" s="183">
        <f t="shared" ref="C61:G61" si="20">SUM(C62:C70)</f>
        <v>150000</v>
      </c>
      <c r="D61" s="183">
        <f t="shared" si="20"/>
        <v>1150000</v>
      </c>
      <c r="E61" s="183">
        <f t="shared" si="20"/>
        <v>1150000</v>
      </c>
      <c r="F61" s="183">
        <f t="shared" si="20"/>
        <v>1150000</v>
      </c>
      <c r="G61" s="183">
        <f t="shared" si="20"/>
        <v>0</v>
      </c>
      <c r="H61" s="40" t="s">
        <v>543</v>
      </c>
    </row>
    <row r="62" spans="1:8" ht="15">
      <c r="A62" s="186" t="s">
        <v>505</v>
      </c>
      <c r="B62" s="185">
        <v>1000000</v>
      </c>
      <c r="C62" s="185">
        <v>0</v>
      </c>
      <c r="D62" s="183">
        <f t="shared" ref="D62:D70" si="21">B62+C62</f>
        <v>1000000</v>
      </c>
      <c r="E62" s="185">
        <v>1000000</v>
      </c>
      <c r="F62" s="185">
        <v>1000000</v>
      </c>
      <c r="G62" s="183">
        <f t="shared" ref="G62:G70" si="22">D62-E62</f>
        <v>0</v>
      </c>
      <c r="H62" s="40" t="s">
        <v>544</v>
      </c>
    </row>
    <row r="63" spans="1:8">
      <c r="A63" s="186" t="s">
        <v>507</v>
      </c>
      <c r="B63" s="183"/>
      <c r="C63" s="183"/>
      <c r="D63" s="183">
        <f t="shared" si="21"/>
        <v>0</v>
      </c>
      <c r="E63" s="183"/>
      <c r="F63" s="183"/>
      <c r="G63" s="183">
        <f t="shared" si="22"/>
        <v>0</v>
      </c>
      <c r="H63" s="40" t="s">
        <v>545</v>
      </c>
    </row>
    <row r="64" spans="1:8">
      <c r="A64" s="186" t="s">
        <v>611</v>
      </c>
      <c r="B64" s="183"/>
      <c r="C64" s="183"/>
      <c r="D64" s="183">
        <f t="shared" si="21"/>
        <v>0</v>
      </c>
      <c r="E64" s="183"/>
      <c r="F64" s="183"/>
      <c r="G64" s="183">
        <f t="shared" si="22"/>
        <v>0</v>
      </c>
      <c r="H64" s="40" t="s">
        <v>546</v>
      </c>
    </row>
    <row r="65" spans="1:8">
      <c r="A65" s="186" t="s">
        <v>510</v>
      </c>
      <c r="B65" s="183"/>
      <c r="C65" s="183"/>
      <c r="D65" s="183">
        <f t="shared" si="21"/>
        <v>0</v>
      </c>
      <c r="E65" s="183"/>
      <c r="F65" s="183"/>
      <c r="G65" s="183">
        <f t="shared" si="22"/>
        <v>0</v>
      </c>
      <c r="H65" s="40" t="s">
        <v>547</v>
      </c>
    </row>
    <row r="66" spans="1:8">
      <c r="A66" s="186" t="s">
        <v>512</v>
      </c>
      <c r="B66" s="183"/>
      <c r="C66" s="183"/>
      <c r="D66" s="183">
        <f t="shared" si="21"/>
        <v>0</v>
      </c>
      <c r="E66" s="183"/>
      <c r="F66" s="183"/>
      <c r="G66" s="183">
        <f t="shared" si="22"/>
        <v>0</v>
      </c>
      <c r="H66" s="40" t="s">
        <v>548</v>
      </c>
    </row>
    <row r="67" spans="1:8">
      <c r="A67" s="186" t="s">
        <v>514</v>
      </c>
      <c r="B67" s="183"/>
      <c r="C67" s="183"/>
      <c r="D67" s="183">
        <f t="shared" si="21"/>
        <v>0</v>
      </c>
      <c r="E67" s="183"/>
      <c r="F67" s="183"/>
      <c r="G67" s="183">
        <f t="shared" si="22"/>
        <v>0</v>
      </c>
      <c r="H67" s="40" t="s">
        <v>549</v>
      </c>
    </row>
    <row r="68" spans="1:8" ht="15">
      <c r="A68" s="186" t="s">
        <v>516</v>
      </c>
      <c r="B68" s="185">
        <v>0</v>
      </c>
      <c r="C68" s="185">
        <v>150000</v>
      </c>
      <c r="D68" s="183">
        <f t="shared" si="21"/>
        <v>150000</v>
      </c>
      <c r="E68" s="185">
        <v>150000</v>
      </c>
      <c r="F68" s="185">
        <v>150000</v>
      </c>
      <c r="G68" s="183">
        <f t="shared" si="22"/>
        <v>0</v>
      </c>
      <c r="H68" s="40" t="s">
        <v>550</v>
      </c>
    </row>
    <row r="69" spans="1:8">
      <c r="A69" s="186" t="s">
        <v>518</v>
      </c>
      <c r="B69" s="183"/>
      <c r="C69" s="183"/>
      <c r="D69" s="183">
        <f t="shared" si="21"/>
        <v>0</v>
      </c>
      <c r="E69" s="183"/>
      <c r="F69" s="183"/>
      <c r="G69" s="183">
        <f t="shared" si="22"/>
        <v>0</v>
      </c>
      <c r="H69" s="40" t="s">
        <v>551</v>
      </c>
    </row>
    <row r="70" spans="1:8" ht="15">
      <c r="A70" s="186" t="s">
        <v>520</v>
      </c>
      <c r="B70" s="183"/>
      <c r="C70" s="183"/>
      <c r="D70" s="183">
        <f t="shared" si="21"/>
        <v>0</v>
      </c>
      <c r="E70" s="183"/>
      <c r="F70" s="183"/>
      <c r="G70" s="183">
        <f t="shared" si="22"/>
        <v>0</v>
      </c>
      <c r="H70" s="38"/>
    </row>
    <row r="71" spans="1:8">
      <c r="A71" s="187" t="s">
        <v>521</v>
      </c>
      <c r="B71" s="190">
        <f>SUM(B72:B75)</f>
        <v>11393258.09</v>
      </c>
      <c r="C71" s="190">
        <f t="shared" ref="C71:G71" si="23">SUM(C72:C75)</f>
        <v>3069490.98</v>
      </c>
      <c r="D71" s="190">
        <f t="shared" si="23"/>
        <v>14462749.07</v>
      </c>
      <c r="E71" s="190">
        <f t="shared" si="23"/>
        <v>14462749.07</v>
      </c>
      <c r="F71" s="190">
        <f t="shared" si="23"/>
        <v>14462749.07</v>
      </c>
      <c r="G71" s="190">
        <f t="shared" si="23"/>
        <v>0</v>
      </c>
      <c r="H71" s="40" t="s">
        <v>552</v>
      </c>
    </row>
    <row r="72" spans="1:8" ht="25.5">
      <c r="A72" s="186" t="s">
        <v>613</v>
      </c>
      <c r="B72" s="183"/>
      <c r="C72" s="183"/>
      <c r="D72" s="183">
        <f t="shared" ref="D72:D75" si="24">B72+C72</f>
        <v>0</v>
      </c>
      <c r="E72" s="183"/>
      <c r="F72" s="183"/>
      <c r="G72" s="183">
        <f t="shared" ref="G72:G75" si="25">D72-E72</f>
        <v>0</v>
      </c>
      <c r="H72" s="40" t="s">
        <v>553</v>
      </c>
    </row>
    <row r="73" spans="1:8" ht="25.5">
      <c r="A73" s="186" t="s">
        <v>614</v>
      </c>
      <c r="B73" s="185">
        <v>11393258.09</v>
      </c>
      <c r="C73" s="185">
        <v>3069490.98</v>
      </c>
      <c r="D73" s="183">
        <f t="shared" si="24"/>
        <v>14462749.07</v>
      </c>
      <c r="E73" s="185">
        <v>14462749.07</v>
      </c>
      <c r="F73" s="185">
        <v>14462749.07</v>
      </c>
      <c r="G73" s="183">
        <f t="shared" si="25"/>
        <v>0</v>
      </c>
      <c r="H73" s="40" t="s">
        <v>554</v>
      </c>
    </row>
    <row r="74" spans="1:8">
      <c r="A74" s="186" t="s">
        <v>525</v>
      </c>
      <c r="B74" s="183"/>
      <c r="C74" s="183"/>
      <c r="D74" s="183">
        <f t="shared" si="24"/>
        <v>0</v>
      </c>
      <c r="E74" s="183"/>
      <c r="F74" s="183"/>
      <c r="G74" s="183">
        <f t="shared" si="25"/>
        <v>0</v>
      </c>
      <c r="H74" s="40" t="s">
        <v>555</v>
      </c>
    </row>
    <row r="75" spans="1:8" ht="15">
      <c r="A75" s="186" t="s">
        <v>527</v>
      </c>
      <c r="B75" s="183"/>
      <c r="C75" s="183"/>
      <c r="D75" s="183">
        <f t="shared" si="24"/>
        <v>0</v>
      </c>
      <c r="E75" s="183"/>
      <c r="F75" s="183"/>
      <c r="G75" s="183">
        <f t="shared" si="25"/>
        <v>0</v>
      </c>
      <c r="H75" s="38"/>
    </row>
    <row r="76" spans="1:8" ht="15">
      <c r="A76" s="15"/>
      <c r="B76" s="191"/>
      <c r="C76" s="191"/>
      <c r="D76" s="191"/>
      <c r="E76" s="191"/>
      <c r="F76" s="191"/>
      <c r="G76" s="191"/>
      <c r="H76" s="38"/>
    </row>
    <row r="77" spans="1:8" ht="15">
      <c r="A77" s="25" t="s">
        <v>471</v>
      </c>
      <c r="B77" s="188">
        <f>B9+B43</f>
        <v>426401397.03999996</v>
      </c>
      <c r="C77" s="188">
        <f t="shared" ref="C77:G77" si="26">C9+C43</f>
        <v>154988713</v>
      </c>
      <c r="D77" s="188">
        <f t="shared" si="26"/>
        <v>581390110.03999996</v>
      </c>
      <c r="E77" s="188">
        <f t="shared" si="26"/>
        <v>478309432.45999998</v>
      </c>
      <c r="F77" s="188">
        <f t="shared" si="26"/>
        <v>460128402.49000001</v>
      </c>
      <c r="G77" s="188">
        <f t="shared" si="26"/>
        <v>103080677.57999995</v>
      </c>
      <c r="H77" s="39"/>
    </row>
    <row r="78" spans="1:8">
      <c r="A78" s="177"/>
      <c r="B78" s="192"/>
      <c r="C78" s="192"/>
      <c r="D78" s="192"/>
      <c r="E78" s="192"/>
      <c r="F78" s="192"/>
      <c r="G78" s="192"/>
    </row>
    <row r="80" spans="1:8">
      <c r="A80" t="s">
        <v>631</v>
      </c>
    </row>
  </sheetData>
  <mergeCells count="9">
    <mergeCell ref="A6:G6"/>
    <mergeCell ref="B7:F7"/>
    <mergeCell ref="G7:G8"/>
    <mergeCell ref="A7:A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sol</cp:lastModifiedBy>
  <cp:lastPrinted>2019-04-25T19:58:07Z</cp:lastPrinted>
  <dcterms:created xsi:type="dcterms:W3CDTF">2017-01-11T17:17:46Z</dcterms:created>
  <dcterms:modified xsi:type="dcterms:W3CDTF">2020-01-29T19:16:38Z</dcterms:modified>
</cp:coreProperties>
</file>